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/>
  <mc:AlternateContent xmlns:mc="http://schemas.openxmlformats.org/markup-compatibility/2006">
    <mc:Choice Requires="x15">
      <x15ac:absPath xmlns:x15ac="http://schemas.microsoft.com/office/spreadsheetml/2010/11/ac" url="C:\PROJEKTY\2020\Přejezd - Krhová\Rozpočty\22-05-16 Zamčené odpady\"/>
    </mc:Choice>
  </mc:AlternateContent>
  <xr:revisionPtr revIDLastSave="0" documentId="13_ncr:1_{197ABC22-24C5-4118-A34D-EC9DD9CB299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Rekapitulace" sheetId="1" r:id="rId1"/>
    <sheet name="PS 01" sheetId="2" r:id="rId2"/>
    <sheet name="PS 02" sheetId="3" r:id="rId3"/>
    <sheet name="PS 03" sheetId="4" r:id="rId4"/>
    <sheet name="PS 04" sheetId="5" r:id="rId5"/>
    <sheet name="PS 05" sheetId="6" r:id="rId6"/>
    <sheet name="SO 01" sheetId="7" r:id="rId7"/>
    <sheet name="SO 02" sheetId="8" r:id="rId8"/>
    <sheet name="SO 03" sheetId="9" r:id="rId9"/>
    <sheet name="SO 04" sheetId="10" r:id="rId10"/>
    <sheet name="SO 05" sheetId="11" r:id="rId11"/>
    <sheet name="SO 06.1" sheetId="12" r:id="rId12"/>
    <sheet name="SO 07" sheetId="13" r:id="rId13"/>
    <sheet name="SO 08" sheetId="14" r:id="rId14"/>
    <sheet name="SO 09" sheetId="15" r:id="rId15"/>
    <sheet name="SO 10" sheetId="16" r:id="rId16"/>
    <sheet name="SO 90-90" sheetId="17" r:id="rId17"/>
    <sheet name="SO 98-98" sheetId="18" r:id="rId18"/>
  </sheet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26" i="18" l="1"/>
  <c r="I26" i="18"/>
  <c r="O22" i="18"/>
  <c r="I22" i="18"/>
  <c r="R21" i="18"/>
  <c r="O21" i="18" s="1"/>
  <c r="Q21" i="18"/>
  <c r="I21" i="18" s="1"/>
  <c r="I17" i="18"/>
  <c r="O17" i="18" s="1"/>
  <c r="I13" i="18"/>
  <c r="O13" i="18" s="1"/>
  <c r="I9" i="18"/>
  <c r="O9" i="18" s="1"/>
  <c r="R8" i="18" s="1"/>
  <c r="O8" i="18" s="1"/>
  <c r="O2" i="18" s="1"/>
  <c r="D26" i="1" s="1"/>
  <c r="Q8" i="18"/>
  <c r="I8" i="18"/>
  <c r="O73" i="17"/>
  <c r="I73" i="17"/>
  <c r="I69" i="17"/>
  <c r="O69" i="17" s="1"/>
  <c r="O65" i="17"/>
  <c r="I65" i="17"/>
  <c r="O61" i="17"/>
  <c r="I61" i="17"/>
  <c r="O57" i="17"/>
  <c r="I57" i="17"/>
  <c r="I53" i="17"/>
  <c r="O53" i="17" s="1"/>
  <c r="I49" i="17"/>
  <c r="O49" i="17" s="1"/>
  <c r="I45" i="17"/>
  <c r="O45" i="17" s="1"/>
  <c r="I41" i="17"/>
  <c r="O41" i="17" s="1"/>
  <c r="I37" i="17"/>
  <c r="O37" i="17" s="1"/>
  <c r="I33" i="17"/>
  <c r="O33" i="17" s="1"/>
  <c r="I29" i="17"/>
  <c r="O29" i="17" s="1"/>
  <c r="O25" i="17"/>
  <c r="I25" i="17"/>
  <c r="O21" i="17"/>
  <c r="I21" i="17"/>
  <c r="O17" i="17"/>
  <c r="I17" i="17"/>
  <c r="O13" i="17"/>
  <c r="I13" i="17"/>
  <c r="I9" i="17"/>
  <c r="O9" i="17" s="1"/>
  <c r="O206" i="16"/>
  <c r="I206" i="16"/>
  <c r="I202" i="16"/>
  <c r="O202" i="16" s="1"/>
  <c r="R201" i="16" s="1"/>
  <c r="O201" i="16" s="1"/>
  <c r="Q201" i="16"/>
  <c r="I201" i="16" s="1"/>
  <c r="O197" i="16"/>
  <c r="I197" i="16"/>
  <c r="R196" i="16"/>
  <c r="Q196" i="16"/>
  <c r="I196" i="16" s="1"/>
  <c r="O196" i="16"/>
  <c r="O192" i="16"/>
  <c r="I192" i="16"/>
  <c r="O188" i="16"/>
  <c r="I188" i="16"/>
  <c r="I184" i="16"/>
  <c r="O184" i="16" s="1"/>
  <c r="I180" i="16"/>
  <c r="O180" i="16" s="1"/>
  <c r="O176" i="16"/>
  <c r="I176" i="16"/>
  <c r="I172" i="16"/>
  <c r="O172" i="16" s="1"/>
  <c r="O168" i="16"/>
  <c r="I168" i="16"/>
  <c r="I164" i="16"/>
  <c r="O164" i="16" s="1"/>
  <c r="I160" i="16"/>
  <c r="O160" i="16" s="1"/>
  <c r="O156" i="16"/>
  <c r="I156" i="16"/>
  <c r="I152" i="16"/>
  <c r="O152" i="16" s="1"/>
  <c r="O148" i="16"/>
  <c r="I148" i="16"/>
  <c r="O144" i="16"/>
  <c r="I144" i="16"/>
  <c r="I140" i="16"/>
  <c r="O140" i="16" s="1"/>
  <c r="I136" i="16"/>
  <c r="O136" i="16" s="1"/>
  <c r="I132" i="16"/>
  <c r="O132" i="16" s="1"/>
  <c r="I128" i="16"/>
  <c r="O128" i="16" s="1"/>
  <c r="I124" i="16"/>
  <c r="O124" i="16" s="1"/>
  <c r="O120" i="16"/>
  <c r="I120" i="16"/>
  <c r="O116" i="16"/>
  <c r="I116" i="16"/>
  <c r="I112" i="16"/>
  <c r="O112" i="16" s="1"/>
  <c r="O108" i="16"/>
  <c r="I108" i="16"/>
  <c r="I104" i="16"/>
  <c r="O104" i="16" s="1"/>
  <c r="O100" i="16"/>
  <c r="I100" i="16"/>
  <c r="O96" i="16"/>
  <c r="I96" i="16"/>
  <c r="I92" i="16"/>
  <c r="O92" i="16" s="1"/>
  <c r="I88" i="16"/>
  <c r="O88" i="16" s="1"/>
  <c r="I84" i="16"/>
  <c r="O84" i="16" s="1"/>
  <c r="O80" i="16"/>
  <c r="I80" i="16"/>
  <c r="O76" i="16"/>
  <c r="I76" i="16"/>
  <c r="O72" i="16"/>
  <c r="I72" i="16"/>
  <c r="O68" i="16"/>
  <c r="I68" i="16"/>
  <c r="I64" i="16"/>
  <c r="O64" i="16" s="1"/>
  <c r="O60" i="16"/>
  <c r="I60" i="16"/>
  <c r="O56" i="16"/>
  <c r="I56" i="16"/>
  <c r="O52" i="16"/>
  <c r="I52" i="16"/>
  <c r="O48" i="16"/>
  <c r="I48" i="16"/>
  <c r="I44" i="16"/>
  <c r="O44" i="16" s="1"/>
  <c r="I40" i="16"/>
  <c r="I35" i="16"/>
  <c r="O35" i="16" s="1"/>
  <c r="R34" i="16" s="1"/>
  <c r="O34" i="16" s="1"/>
  <c r="Q34" i="16"/>
  <c r="I34" i="16"/>
  <c r="I30" i="16"/>
  <c r="O30" i="16" s="1"/>
  <c r="O26" i="16"/>
  <c r="I26" i="16"/>
  <c r="O22" i="16"/>
  <c r="I22" i="16"/>
  <c r="Q13" i="16" s="1"/>
  <c r="I13" i="16" s="1"/>
  <c r="O18" i="16"/>
  <c r="R13" i="16" s="1"/>
  <c r="O13" i="16" s="1"/>
  <c r="I18" i="16"/>
  <c r="O14" i="16"/>
  <c r="I14" i="16"/>
  <c r="I9" i="16"/>
  <c r="O9" i="16" s="1"/>
  <c r="R8" i="16" s="1"/>
  <c r="O8" i="16" s="1"/>
  <c r="Q8" i="16"/>
  <c r="I8" i="16" s="1"/>
  <c r="I51" i="15"/>
  <c r="Q50" i="15" s="1"/>
  <c r="I50" i="15" s="1"/>
  <c r="O46" i="15"/>
  <c r="I46" i="15"/>
  <c r="O42" i="15"/>
  <c r="I42" i="15"/>
  <c r="O38" i="15"/>
  <c r="I38" i="15"/>
  <c r="I34" i="15"/>
  <c r="O34" i="15" s="1"/>
  <c r="I30" i="15"/>
  <c r="O30" i="15" s="1"/>
  <c r="I26" i="15"/>
  <c r="O26" i="15" s="1"/>
  <c r="I22" i="15"/>
  <c r="O22" i="15" s="1"/>
  <c r="R21" i="15" s="1"/>
  <c r="O21" i="15" s="1"/>
  <c r="O17" i="15"/>
  <c r="R8" i="15" s="1"/>
  <c r="O8" i="15" s="1"/>
  <c r="I17" i="15"/>
  <c r="I13" i="15"/>
  <c r="O13" i="15" s="1"/>
  <c r="O9" i="15"/>
  <c r="I9" i="15"/>
  <c r="Q8" i="15"/>
  <c r="I8" i="15" s="1"/>
  <c r="O59" i="14"/>
  <c r="I59" i="14"/>
  <c r="I55" i="14"/>
  <c r="O50" i="14"/>
  <c r="I50" i="14"/>
  <c r="O46" i="14"/>
  <c r="I46" i="14"/>
  <c r="O42" i="14"/>
  <c r="I42" i="14"/>
  <c r="I38" i="14"/>
  <c r="O38" i="14" s="1"/>
  <c r="O34" i="14"/>
  <c r="I34" i="14"/>
  <c r="O30" i="14"/>
  <c r="I30" i="14"/>
  <c r="O26" i="14"/>
  <c r="R25" i="14" s="1"/>
  <c r="O25" i="14" s="1"/>
  <c r="I26" i="14"/>
  <c r="I21" i="14"/>
  <c r="O21" i="14" s="1"/>
  <c r="I17" i="14"/>
  <c r="O17" i="14" s="1"/>
  <c r="O13" i="14"/>
  <c r="I13" i="14"/>
  <c r="O9" i="14"/>
  <c r="I9" i="14"/>
  <c r="Q8" i="14" s="1"/>
  <c r="I8" i="14" s="1"/>
  <c r="R8" i="14"/>
  <c r="O8" i="14" s="1"/>
  <c r="O137" i="13"/>
  <c r="I137" i="13"/>
  <c r="O133" i="13"/>
  <c r="R128" i="13" s="1"/>
  <c r="O128" i="13" s="1"/>
  <c r="I133" i="13"/>
  <c r="Q128" i="13" s="1"/>
  <c r="O129" i="13"/>
  <c r="I129" i="13"/>
  <c r="I128" i="13"/>
  <c r="I124" i="13"/>
  <c r="I119" i="13"/>
  <c r="O119" i="13" s="1"/>
  <c r="I115" i="13"/>
  <c r="O115" i="13" s="1"/>
  <c r="O111" i="13"/>
  <c r="I111" i="13"/>
  <c r="I107" i="13"/>
  <c r="O107" i="13" s="1"/>
  <c r="O103" i="13"/>
  <c r="I103" i="13"/>
  <c r="I99" i="13"/>
  <c r="Q86" i="13" s="1"/>
  <c r="I86" i="13" s="1"/>
  <c r="O95" i="13"/>
  <c r="I95" i="13"/>
  <c r="O91" i="13"/>
  <c r="I91" i="13"/>
  <c r="O87" i="13"/>
  <c r="I87" i="13"/>
  <c r="I82" i="13"/>
  <c r="O82" i="13" s="1"/>
  <c r="O78" i="13"/>
  <c r="I78" i="13"/>
  <c r="O74" i="13"/>
  <c r="I74" i="13"/>
  <c r="I70" i="13"/>
  <c r="O70" i="13" s="1"/>
  <c r="I66" i="13"/>
  <c r="O66" i="13" s="1"/>
  <c r="O62" i="13"/>
  <c r="I62" i="13"/>
  <c r="I58" i="13"/>
  <c r="Q25" i="13" s="1"/>
  <c r="I25" i="13" s="1"/>
  <c r="O54" i="13"/>
  <c r="I54" i="13"/>
  <c r="O50" i="13"/>
  <c r="I50" i="13"/>
  <c r="I46" i="13"/>
  <c r="O46" i="13" s="1"/>
  <c r="I42" i="13"/>
  <c r="O42" i="13" s="1"/>
  <c r="I38" i="13"/>
  <c r="O38" i="13" s="1"/>
  <c r="O34" i="13"/>
  <c r="I34" i="13"/>
  <c r="O30" i="13"/>
  <c r="I30" i="13"/>
  <c r="I26" i="13"/>
  <c r="O26" i="13" s="1"/>
  <c r="O21" i="13"/>
  <c r="I21" i="13"/>
  <c r="I17" i="13"/>
  <c r="O17" i="13" s="1"/>
  <c r="R8" i="13" s="1"/>
  <c r="O8" i="13" s="1"/>
  <c r="O13" i="13"/>
  <c r="I13" i="13"/>
  <c r="O9" i="13"/>
  <c r="I9" i="13"/>
  <c r="Q8" i="13"/>
  <c r="I8" i="13" s="1"/>
  <c r="I113" i="12"/>
  <c r="O113" i="12" s="1"/>
  <c r="I109" i="12"/>
  <c r="O109" i="12" s="1"/>
  <c r="O105" i="12"/>
  <c r="I105" i="12"/>
  <c r="Q104" i="12" s="1"/>
  <c r="I104" i="12" s="1"/>
  <c r="O100" i="12"/>
  <c r="I100" i="12"/>
  <c r="O96" i="12"/>
  <c r="I96" i="12"/>
  <c r="Q95" i="12" s="1"/>
  <c r="I95" i="12" s="1"/>
  <c r="R95" i="12"/>
  <c r="O95" i="12" s="1"/>
  <c r="I91" i="12"/>
  <c r="O91" i="12" s="1"/>
  <c r="R74" i="12" s="1"/>
  <c r="O74" i="12" s="1"/>
  <c r="I87" i="12"/>
  <c r="O87" i="12" s="1"/>
  <c r="I83" i="12"/>
  <c r="O83" i="12" s="1"/>
  <c r="O79" i="12"/>
  <c r="I79" i="12"/>
  <c r="O75" i="12"/>
  <c r="I75" i="12"/>
  <c r="Q74" i="12" s="1"/>
  <c r="I74" i="12" s="1"/>
  <c r="I70" i="12"/>
  <c r="O70" i="12" s="1"/>
  <c r="O66" i="12"/>
  <c r="I66" i="12"/>
  <c r="O62" i="12"/>
  <c r="I62" i="12"/>
  <c r="O58" i="12"/>
  <c r="I58" i="12"/>
  <c r="O54" i="12"/>
  <c r="I54" i="12"/>
  <c r="I50" i="12"/>
  <c r="O50" i="12" s="1"/>
  <c r="I46" i="12"/>
  <c r="O46" i="12" s="1"/>
  <c r="I42" i="12"/>
  <c r="O42" i="12" s="1"/>
  <c r="I38" i="12"/>
  <c r="O38" i="12" s="1"/>
  <c r="I34" i="12"/>
  <c r="O34" i="12" s="1"/>
  <c r="I30" i="12"/>
  <c r="O30" i="12" s="1"/>
  <c r="I26" i="12"/>
  <c r="O26" i="12" s="1"/>
  <c r="I21" i="12"/>
  <c r="O21" i="12" s="1"/>
  <c r="O17" i="12"/>
  <c r="I17" i="12"/>
  <c r="O13" i="12"/>
  <c r="I13" i="12"/>
  <c r="O9" i="12"/>
  <c r="I9" i="12"/>
  <c r="Q8" i="12"/>
  <c r="I8" i="12" s="1"/>
  <c r="O169" i="11"/>
  <c r="I169" i="11"/>
  <c r="I165" i="11"/>
  <c r="O165" i="11" s="1"/>
  <c r="I161" i="11"/>
  <c r="O161" i="11" s="1"/>
  <c r="Q160" i="11"/>
  <c r="I160" i="11" s="1"/>
  <c r="O156" i="11"/>
  <c r="I156" i="11"/>
  <c r="O152" i="11"/>
  <c r="I152" i="11"/>
  <c r="O148" i="11"/>
  <c r="I148" i="11"/>
  <c r="I144" i="11"/>
  <c r="O144" i="11" s="1"/>
  <c r="I140" i="11"/>
  <c r="O140" i="11" s="1"/>
  <c r="I136" i="11"/>
  <c r="O136" i="11" s="1"/>
  <c r="I132" i="11"/>
  <c r="O132" i="11" s="1"/>
  <c r="I128" i="11"/>
  <c r="O128" i="11" s="1"/>
  <c r="O124" i="11"/>
  <c r="I124" i="11"/>
  <c r="O120" i="11"/>
  <c r="I120" i="11"/>
  <c r="I116" i="11"/>
  <c r="O111" i="11"/>
  <c r="I111" i="11"/>
  <c r="O107" i="11"/>
  <c r="I107" i="11"/>
  <c r="O103" i="11"/>
  <c r="I103" i="11"/>
  <c r="I99" i="11"/>
  <c r="O99" i="11" s="1"/>
  <c r="I95" i="11"/>
  <c r="O95" i="11" s="1"/>
  <c r="I91" i="11"/>
  <c r="O91" i="11" s="1"/>
  <c r="O87" i="11"/>
  <c r="I87" i="11"/>
  <c r="I83" i="11"/>
  <c r="O83" i="11" s="1"/>
  <c r="I79" i="11"/>
  <c r="O79" i="11" s="1"/>
  <c r="I75" i="11"/>
  <c r="O70" i="11"/>
  <c r="I70" i="11"/>
  <c r="O66" i="11"/>
  <c r="I66" i="11"/>
  <c r="O62" i="11"/>
  <c r="I62" i="11"/>
  <c r="I58" i="11"/>
  <c r="O58" i="11" s="1"/>
  <c r="I54" i="11"/>
  <c r="O54" i="11" s="1"/>
  <c r="O50" i="11"/>
  <c r="I50" i="11"/>
  <c r="I46" i="11"/>
  <c r="O46" i="11" s="1"/>
  <c r="I42" i="11"/>
  <c r="O42" i="11" s="1"/>
  <c r="O38" i="11"/>
  <c r="I38" i="11"/>
  <c r="I34" i="11"/>
  <c r="O34" i="11" s="1"/>
  <c r="O30" i="11"/>
  <c r="I30" i="11"/>
  <c r="I26" i="11"/>
  <c r="O26" i="11" s="1"/>
  <c r="I21" i="11"/>
  <c r="O21" i="11" s="1"/>
  <c r="I17" i="11"/>
  <c r="O17" i="11" s="1"/>
  <c r="I13" i="11"/>
  <c r="O13" i="11" s="1"/>
  <c r="I9" i="11"/>
  <c r="O9" i="11" s="1"/>
  <c r="R8" i="11" s="1"/>
  <c r="O8" i="11" s="1"/>
  <c r="Q8" i="11"/>
  <c r="I8" i="11"/>
  <c r="I158" i="10"/>
  <c r="O158" i="10" s="1"/>
  <c r="O154" i="10"/>
  <c r="I154" i="10"/>
  <c r="O150" i="10"/>
  <c r="R149" i="10" s="1"/>
  <c r="O149" i="10" s="1"/>
  <c r="I150" i="10"/>
  <c r="I145" i="10"/>
  <c r="O145" i="10" s="1"/>
  <c r="I141" i="10"/>
  <c r="O141" i="10" s="1"/>
  <c r="I137" i="10"/>
  <c r="O137" i="10" s="1"/>
  <c r="O133" i="10"/>
  <c r="I133" i="10"/>
  <c r="I129" i="10"/>
  <c r="O129" i="10" s="1"/>
  <c r="R128" i="10" s="1"/>
  <c r="O128" i="10" s="1"/>
  <c r="I124" i="10"/>
  <c r="O124" i="10" s="1"/>
  <c r="O120" i="10"/>
  <c r="I120" i="10"/>
  <c r="I116" i="10"/>
  <c r="O116" i="10" s="1"/>
  <c r="O112" i="10"/>
  <c r="I112" i="10"/>
  <c r="O108" i="10"/>
  <c r="I108" i="10"/>
  <c r="O104" i="10"/>
  <c r="I104" i="10"/>
  <c r="I100" i="10"/>
  <c r="O100" i="10" s="1"/>
  <c r="I96" i="10"/>
  <c r="O96" i="10" s="1"/>
  <c r="I92" i="10"/>
  <c r="O92" i="10" s="1"/>
  <c r="I88" i="10"/>
  <c r="O88" i="10" s="1"/>
  <c r="R87" i="10" s="1"/>
  <c r="O87" i="10" s="1"/>
  <c r="I83" i="10"/>
  <c r="O83" i="10" s="1"/>
  <c r="O79" i="10"/>
  <c r="I79" i="10"/>
  <c r="O75" i="10"/>
  <c r="I75" i="10"/>
  <c r="Q74" i="10" s="1"/>
  <c r="I74" i="10" s="1"/>
  <c r="R74" i="10"/>
  <c r="O74" i="10" s="1"/>
  <c r="I70" i="10"/>
  <c r="O70" i="10" s="1"/>
  <c r="I66" i="10"/>
  <c r="O66" i="10" s="1"/>
  <c r="I62" i="10"/>
  <c r="O62" i="10" s="1"/>
  <c r="O58" i="10"/>
  <c r="I58" i="10"/>
  <c r="I54" i="10"/>
  <c r="O54" i="10" s="1"/>
  <c r="I50" i="10"/>
  <c r="O50" i="10" s="1"/>
  <c r="O46" i="10"/>
  <c r="I46" i="10"/>
  <c r="I42" i="10"/>
  <c r="O42" i="10" s="1"/>
  <c r="O38" i="10"/>
  <c r="I38" i="10"/>
  <c r="I34" i="10"/>
  <c r="O34" i="10" s="1"/>
  <c r="R25" i="10" s="1"/>
  <c r="O25" i="10" s="1"/>
  <c r="O30" i="10"/>
  <c r="I30" i="10"/>
  <c r="O26" i="10"/>
  <c r="I26" i="10"/>
  <c r="Q25" i="10"/>
  <c r="I25" i="10" s="1"/>
  <c r="I21" i="10"/>
  <c r="O21" i="10" s="1"/>
  <c r="I17" i="10"/>
  <c r="O17" i="10" s="1"/>
  <c r="O13" i="10"/>
  <c r="I13" i="10"/>
  <c r="Q8" i="10" s="1"/>
  <c r="I8" i="10" s="1"/>
  <c r="O9" i="10"/>
  <c r="I9" i="10"/>
  <c r="I153" i="9"/>
  <c r="Q148" i="9" s="1"/>
  <c r="I148" i="9" s="1"/>
  <c r="O149" i="9"/>
  <c r="I149" i="9"/>
  <c r="I144" i="9"/>
  <c r="O144" i="9" s="1"/>
  <c r="I140" i="9"/>
  <c r="O140" i="9" s="1"/>
  <c r="I136" i="9"/>
  <c r="O136" i="9" s="1"/>
  <c r="O132" i="9"/>
  <c r="I132" i="9"/>
  <c r="I128" i="9"/>
  <c r="O128" i="9" s="1"/>
  <c r="I124" i="9"/>
  <c r="O124" i="9" s="1"/>
  <c r="I119" i="9"/>
  <c r="Q118" i="9" s="1"/>
  <c r="I118" i="9" s="1"/>
  <c r="O114" i="9"/>
  <c r="I114" i="9"/>
  <c r="I110" i="9"/>
  <c r="O110" i="9" s="1"/>
  <c r="I106" i="9"/>
  <c r="O106" i="9" s="1"/>
  <c r="I102" i="9"/>
  <c r="O102" i="9" s="1"/>
  <c r="I98" i="9"/>
  <c r="O98" i="9" s="1"/>
  <c r="I93" i="9"/>
  <c r="O93" i="9" s="1"/>
  <c r="R88" i="9" s="1"/>
  <c r="O88" i="9" s="1"/>
  <c r="O89" i="9"/>
  <c r="I89" i="9"/>
  <c r="O84" i="9"/>
  <c r="I84" i="9"/>
  <c r="I80" i="9"/>
  <c r="O80" i="9" s="1"/>
  <c r="I76" i="9"/>
  <c r="I71" i="9"/>
  <c r="O71" i="9" s="1"/>
  <c r="R70" i="9" s="1"/>
  <c r="O70" i="9" s="1"/>
  <c r="I66" i="9"/>
  <c r="O66" i="9" s="1"/>
  <c r="O62" i="9"/>
  <c r="I62" i="9"/>
  <c r="I58" i="9"/>
  <c r="O58" i="9" s="1"/>
  <c r="O54" i="9"/>
  <c r="I54" i="9"/>
  <c r="O50" i="9"/>
  <c r="I50" i="9"/>
  <c r="I46" i="9"/>
  <c r="O46" i="9" s="1"/>
  <c r="I42" i="9"/>
  <c r="O42" i="9" s="1"/>
  <c r="I38" i="9"/>
  <c r="O38" i="9" s="1"/>
  <c r="I34" i="9"/>
  <c r="O34" i="9" s="1"/>
  <c r="I30" i="9"/>
  <c r="O30" i="9" s="1"/>
  <c r="O26" i="9"/>
  <c r="I26" i="9"/>
  <c r="Q25" i="9" s="1"/>
  <c r="I25" i="9" s="1"/>
  <c r="O21" i="9"/>
  <c r="I21" i="9"/>
  <c r="I17" i="9"/>
  <c r="O17" i="9" s="1"/>
  <c r="O13" i="9"/>
  <c r="I13" i="9"/>
  <c r="O9" i="9"/>
  <c r="I9" i="9"/>
  <c r="I168" i="8"/>
  <c r="Q159" i="8" s="1"/>
  <c r="I159" i="8" s="1"/>
  <c r="O164" i="8"/>
  <c r="I164" i="8"/>
  <c r="I160" i="8"/>
  <c r="O160" i="8" s="1"/>
  <c r="O155" i="8"/>
  <c r="I155" i="8"/>
  <c r="I151" i="8"/>
  <c r="O151" i="8" s="1"/>
  <c r="R142" i="8" s="1"/>
  <c r="O142" i="8" s="1"/>
  <c r="O147" i="8"/>
  <c r="I147" i="8"/>
  <c r="O143" i="8"/>
  <c r="I143" i="8"/>
  <c r="Q142" i="8"/>
  <c r="I142" i="8"/>
  <c r="I138" i="8"/>
  <c r="O138" i="8" s="1"/>
  <c r="I134" i="8"/>
  <c r="O134" i="8" s="1"/>
  <c r="R133" i="8" s="1"/>
  <c r="O133" i="8" s="1"/>
  <c r="Q133" i="8"/>
  <c r="I133" i="8"/>
  <c r="O129" i="8"/>
  <c r="I129" i="8"/>
  <c r="I125" i="8"/>
  <c r="O125" i="8" s="1"/>
  <c r="O121" i="8"/>
  <c r="I121" i="8"/>
  <c r="O117" i="8"/>
  <c r="I117" i="8"/>
  <c r="Q116" i="8" s="1"/>
  <c r="I116" i="8" s="1"/>
  <c r="R116" i="8"/>
  <c r="O116" i="8" s="1"/>
  <c r="I112" i="8"/>
  <c r="O112" i="8" s="1"/>
  <c r="R111" i="8" s="1"/>
  <c r="O111" i="8" s="1"/>
  <c r="Q111" i="8"/>
  <c r="I111" i="8" s="1"/>
  <c r="I107" i="8"/>
  <c r="O107" i="8" s="1"/>
  <c r="I103" i="8"/>
  <c r="O103" i="8" s="1"/>
  <c r="R102" i="8" s="1"/>
  <c r="O102" i="8" s="1"/>
  <c r="Q102" i="8"/>
  <c r="I102" i="8" s="1"/>
  <c r="I98" i="8"/>
  <c r="O98" i="8" s="1"/>
  <c r="O94" i="8"/>
  <c r="I94" i="8"/>
  <c r="O90" i="8"/>
  <c r="I90" i="8"/>
  <c r="O86" i="8"/>
  <c r="I86" i="8"/>
  <c r="O82" i="8"/>
  <c r="I82" i="8"/>
  <c r="O78" i="8"/>
  <c r="I78" i="8"/>
  <c r="I74" i="8"/>
  <c r="O74" i="8" s="1"/>
  <c r="I70" i="8"/>
  <c r="O70" i="8" s="1"/>
  <c r="I66" i="8"/>
  <c r="O66" i="8" s="1"/>
  <c r="I62" i="8"/>
  <c r="O62" i="8" s="1"/>
  <c r="O58" i="8"/>
  <c r="I58" i="8"/>
  <c r="I54" i="8"/>
  <c r="O54" i="8" s="1"/>
  <c r="I50" i="8"/>
  <c r="O50" i="8" s="1"/>
  <c r="O46" i="8"/>
  <c r="I46" i="8"/>
  <c r="I42" i="8"/>
  <c r="O37" i="8"/>
  <c r="I37" i="8"/>
  <c r="I33" i="8"/>
  <c r="O33" i="8" s="1"/>
  <c r="I29" i="8"/>
  <c r="O29" i="8" s="1"/>
  <c r="I25" i="8"/>
  <c r="O25" i="8" s="1"/>
  <c r="I21" i="8"/>
  <c r="O21" i="8" s="1"/>
  <c r="I17" i="8"/>
  <c r="O17" i="8" s="1"/>
  <c r="I13" i="8"/>
  <c r="O13" i="8" s="1"/>
  <c r="I9" i="8"/>
  <c r="O152" i="7"/>
  <c r="I152" i="7"/>
  <c r="I148" i="7"/>
  <c r="O148" i="7" s="1"/>
  <c r="I144" i="7"/>
  <c r="O144" i="7" s="1"/>
  <c r="I140" i="7"/>
  <c r="O140" i="7" s="1"/>
  <c r="O136" i="7"/>
  <c r="R135" i="7" s="1"/>
  <c r="O135" i="7" s="1"/>
  <c r="I136" i="7"/>
  <c r="Q135" i="7" s="1"/>
  <c r="I135" i="7" s="1"/>
  <c r="O131" i="7"/>
  <c r="I131" i="7"/>
  <c r="I127" i="7"/>
  <c r="O127" i="7" s="1"/>
  <c r="O123" i="7"/>
  <c r="I123" i="7"/>
  <c r="I119" i="7"/>
  <c r="O119" i="7" s="1"/>
  <c r="O115" i="7"/>
  <c r="I115" i="7"/>
  <c r="O111" i="7"/>
  <c r="I111" i="7"/>
  <c r="I107" i="7"/>
  <c r="O107" i="7" s="1"/>
  <c r="I103" i="7"/>
  <c r="O103" i="7" s="1"/>
  <c r="I99" i="7"/>
  <c r="O99" i="7" s="1"/>
  <c r="I95" i="7"/>
  <c r="O95" i="7" s="1"/>
  <c r="O91" i="7"/>
  <c r="I91" i="7"/>
  <c r="O87" i="7"/>
  <c r="I87" i="7"/>
  <c r="O83" i="7"/>
  <c r="I83" i="7"/>
  <c r="I79" i="7"/>
  <c r="O74" i="7"/>
  <c r="I74" i="7"/>
  <c r="O70" i="7"/>
  <c r="I70" i="7"/>
  <c r="I66" i="7"/>
  <c r="O66" i="7" s="1"/>
  <c r="I62" i="7"/>
  <c r="O62" i="7" s="1"/>
  <c r="I58" i="7"/>
  <c r="O58" i="7" s="1"/>
  <c r="I54" i="7"/>
  <c r="O54" i="7" s="1"/>
  <c r="I50" i="7"/>
  <c r="O50" i="7" s="1"/>
  <c r="I46" i="7"/>
  <c r="O46" i="7" s="1"/>
  <c r="O42" i="7"/>
  <c r="I42" i="7"/>
  <c r="Q33" i="7" s="1"/>
  <c r="I33" i="7" s="1"/>
  <c r="I38" i="7"/>
  <c r="O38" i="7" s="1"/>
  <c r="R33" i="7" s="1"/>
  <c r="O33" i="7" s="1"/>
  <c r="O34" i="7"/>
  <c r="I34" i="7"/>
  <c r="O29" i="7"/>
  <c r="I29" i="7"/>
  <c r="I25" i="7"/>
  <c r="O25" i="7" s="1"/>
  <c r="I21" i="7"/>
  <c r="O21" i="7" s="1"/>
  <c r="I17" i="7"/>
  <c r="O17" i="7" s="1"/>
  <c r="I13" i="7"/>
  <c r="O13" i="7" s="1"/>
  <c r="I9" i="7"/>
  <c r="O9" i="7" s="1"/>
  <c r="Q8" i="7"/>
  <c r="I8" i="7" s="1"/>
  <c r="O148" i="6"/>
  <c r="I148" i="6"/>
  <c r="R147" i="6"/>
  <c r="O147" i="6" s="1"/>
  <c r="Q147" i="6"/>
  <c r="I147" i="6" s="1"/>
  <c r="O143" i="6"/>
  <c r="I143" i="6"/>
  <c r="I139" i="6"/>
  <c r="O139" i="6" s="1"/>
  <c r="I135" i="6"/>
  <c r="O135" i="6" s="1"/>
  <c r="I131" i="6"/>
  <c r="O131" i="6" s="1"/>
  <c r="I127" i="6"/>
  <c r="O127" i="6" s="1"/>
  <c r="I123" i="6"/>
  <c r="O123" i="6" s="1"/>
  <c r="I119" i="6"/>
  <c r="O119" i="6" s="1"/>
  <c r="I115" i="6"/>
  <c r="O115" i="6" s="1"/>
  <c r="I111" i="6"/>
  <c r="O111" i="6" s="1"/>
  <c r="O107" i="6"/>
  <c r="I107" i="6"/>
  <c r="I103" i="6"/>
  <c r="O99" i="6"/>
  <c r="I99" i="6"/>
  <c r="O95" i="6"/>
  <c r="I95" i="6"/>
  <c r="I90" i="6"/>
  <c r="O90" i="6" s="1"/>
  <c r="O86" i="6"/>
  <c r="I86" i="6"/>
  <c r="O82" i="6"/>
  <c r="I82" i="6"/>
  <c r="I78" i="6"/>
  <c r="O78" i="6" s="1"/>
  <c r="I74" i="6"/>
  <c r="O74" i="6" s="1"/>
  <c r="I70" i="6"/>
  <c r="O70" i="6" s="1"/>
  <c r="O66" i="6"/>
  <c r="I66" i="6"/>
  <c r="I62" i="6"/>
  <c r="Q57" i="6" s="1"/>
  <c r="I57" i="6" s="1"/>
  <c r="O58" i="6"/>
  <c r="I58" i="6"/>
  <c r="I53" i="6"/>
  <c r="O48" i="6"/>
  <c r="I48" i="6"/>
  <c r="R47" i="6"/>
  <c r="O47" i="6" s="1"/>
  <c r="Q47" i="6"/>
  <c r="I47" i="6"/>
  <c r="I43" i="6"/>
  <c r="O43" i="6" s="1"/>
  <c r="O39" i="6"/>
  <c r="I39" i="6"/>
  <c r="R38" i="6"/>
  <c r="Q38" i="6"/>
  <c r="I38" i="6" s="1"/>
  <c r="O38" i="6"/>
  <c r="O34" i="6"/>
  <c r="I34" i="6"/>
  <c r="I30" i="6"/>
  <c r="O30" i="6" s="1"/>
  <c r="R21" i="6" s="1"/>
  <c r="O21" i="6" s="1"/>
  <c r="I26" i="6"/>
  <c r="O26" i="6" s="1"/>
  <c r="I22" i="6"/>
  <c r="O22" i="6" s="1"/>
  <c r="O17" i="6"/>
  <c r="I17" i="6"/>
  <c r="O13" i="6"/>
  <c r="I13" i="6"/>
  <c r="I9" i="6"/>
  <c r="O218" i="5"/>
  <c r="I218" i="5"/>
  <c r="R217" i="5"/>
  <c r="O217" i="5" s="1"/>
  <c r="Q217" i="5"/>
  <c r="I217" i="5"/>
  <c r="I213" i="5"/>
  <c r="O213" i="5" s="1"/>
  <c r="I209" i="5"/>
  <c r="O209" i="5" s="1"/>
  <c r="O205" i="5"/>
  <c r="I205" i="5"/>
  <c r="I201" i="5"/>
  <c r="O201" i="5" s="1"/>
  <c r="I197" i="5"/>
  <c r="O197" i="5" s="1"/>
  <c r="I193" i="5"/>
  <c r="O193" i="5" s="1"/>
  <c r="O189" i="5"/>
  <c r="I189" i="5"/>
  <c r="O185" i="5"/>
  <c r="I185" i="5"/>
  <c r="O181" i="5"/>
  <c r="I181" i="5"/>
  <c r="O177" i="5"/>
  <c r="I177" i="5"/>
  <c r="I173" i="5"/>
  <c r="O173" i="5" s="1"/>
  <c r="I169" i="5"/>
  <c r="O169" i="5" s="1"/>
  <c r="I165" i="5"/>
  <c r="O165" i="5" s="1"/>
  <c r="I161" i="5"/>
  <c r="O161" i="5" s="1"/>
  <c r="I157" i="5"/>
  <c r="O157" i="5" s="1"/>
  <c r="I153" i="5"/>
  <c r="O153" i="5" s="1"/>
  <c r="I149" i="5"/>
  <c r="O149" i="5" s="1"/>
  <c r="I145" i="5"/>
  <c r="O145" i="5" s="1"/>
  <c r="O141" i="5"/>
  <c r="I141" i="5"/>
  <c r="O136" i="5"/>
  <c r="I136" i="5"/>
  <c r="I132" i="5"/>
  <c r="O132" i="5" s="1"/>
  <c r="I128" i="5"/>
  <c r="O128" i="5" s="1"/>
  <c r="I124" i="5"/>
  <c r="O124" i="5" s="1"/>
  <c r="I120" i="5"/>
  <c r="O120" i="5" s="1"/>
  <c r="I116" i="5"/>
  <c r="O116" i="5" s="1"/>
  <c r="I112" i="5"/>
  <c r="O112" i="5" s="1"/>
  <c r="I108" i="5"/>
  <c r="O108" i="5" s="1"/>
  <c r="I104" i="5"/>
  <c r="O104" i="5" s="1"/>
  <c r="O100" i="5"/>
  <c r="I100" i="5"/>
  <c r="I96" i="5"/>
  <c r="O92" i="5"/>
  <c r="I92" i="5"/>
  <c r="I87" i="5"/>
  <c r="O87" i="5" s="1"/>
  <c r="I83" i="5"/>
  <c r="O83" i="5" s="1"/>
  <c r="I79" i="5"/>
  <c r="O79" i="5" s="1"/>
  <c r="I75" i="5"/>
  <c r="O75" i="5" s="1"/>
  <c r="I71" i="5"/>
  <c r="O71" i="5" s="1"/>
  <c r="I67" i="5"/>
  <c r="O67" i="5" s="1"/>
  <c r="I63" i="5"/>
  <c r="O58" i="5"/>
  <c r="R57" i="5" s="1"/>
  <c r="O57" i="5" s="1"/>
  <c r="I58" i="5"/>
  <c r="Q57" i="5"/>
  <c r="I57" i="5"/>
  <c r="I53" i="5"/>
  <c r="O53" i="5" s="1"/>
  <c r="R52" i="5" s="1"/>
  <c r="O52" i="5" s="1"/>
  <c r="O48" i="5"/>
  <c r="I48" i="5"/>
  <c r="R47" i="5"/>
  <c r="O47" i="5" s="1"/>
  <c r="Q47" i="5"/>
  <c r="I47" i="5"/>
  <c r="I43" i="5"/>
  <c r="O43" i="5" s="1"/>
  <c r="O39" i="5"/>
  <c r="I39" i="5"/>
  <c r="R38" i="5"/>
  <c r="Q38" i="5"/>
  <c r="I38" i="5" s="1"/>
  <c r="O38" i="5"/>
  <c r="O34" i="5"/>
  <c r="I34" i="5"/>
  <c r="I30" i="5"/>
  <c r="O30" i="5" s="1"/>
  <c r="R21" i="5" s="1"/>
  <c r="O21" i="5" s="1"/>
  <c r="I26" i="5"/>
  <c r="O26" i="5" s="1"/>
  <c r="I22" i="5"/>
  <c r="O22" i="5" s="1"/>
  <c r="O17" i="5"/>
  <c r="I17" i="5"/>
  <c r="O13" i="5"/>
  <c r="I13" i="5"/>
  <c r="I9" i="5"/>
  <c r="O233" i="4"/>
  <c r="I233" i="4"/>
  <c r="R232" i="4"/>
  <c r="O232" i="4" s="1"/>
  <c r="Q232" i="4"/>
  <c r="I232" i="4"/>
  <c r="I228" i="4"/>
  <c r="O228" i="4" s="1"/>
  <c r="I224" i="4"/>
  <c r="O224" i="4" s="1"/>
  <c r="O220" i="4"/>
  <c r="I220" i="4"/>
  <c r="I216" i="4"/>
  <c r="O216" i="4" s="1"/>
  <c r="I212" i="4"/>
  <c r="O212" i="4" s="1"/>
  <c r="I208" i="4"/>
  <c r="O208" i="4" s="1"/>
  <c r="O204" i="4"/>
  <c r="I204" i="4"/>
  <c r="O200" i="4"/>
  <c r="I200" i="4"/>
  <c r="O196" i="4"/>
  <c r="I196" i="4"/>
  <c r="O192" i="4"/>
  <c r="I192" i="4"/>
  <c r="I188" i="4"/>
  <c r="O188" i="4" s="1"/>
  <c r="I184" i="4"/>
  <c r="O184" i="4" s="1"/>
  <c r="I180" i="4"/>
  <c r="O180" i="4" s="1"/>
  <c r="I176" i="4"/>
  <c r="O176" i="4" s="1"/>
  <c r="I172" i="4"/>
  <c r="O172" i="4" s="1"/>
  <c r="I168" i="4"/>
  <c r="O168" i="4" s="1"/>
  <c r="I164" i="4"/>
  <c r="O164" i="4" s="1"/>
  <c r="I160" i="4"/>
  <c r="O160" i="4" s="1"/>
  <c r="O156" i="4"/>
  <c r="I156" i="4"/>
  <c r="O152" i="4"/>
  <c r="I152" i="4"/>
  <c r="O148" i="4"/>
  <c r="I148" i="4"/>
  <c r="O144" i="4"/>
  <c r="I144" i="4"/>
  <c r="O140" i="4"/>
  <c r="I140" i="4"/>
  <c r="I136" i="4"/>
  <c r="O136" i="4" s="1"/>
  <c r="I132" i="4"/>
  <c r="O132" i="4" s="1"/>
  <c r="I127" i="4"/>
  <c r="O127" i="4" s="1"/>
  <c r="I123" i="4"/>
  <c r="O123" i="4" s="1"/>
  <c r="I119" i="4"/>
  <c r="O119" i="4" s="1"/>
  <c r="O115" i="4"/>
  <c r="I115" i="4"/>
  <c r="I111" i="4"/>
  <c r="O111" i="4" s="1"/>
  <c r="O107" i="4"/>
  <c r="I107" i="4"/>
  <c r="O103" i="4"/>
  <c r="I103" i="4"/>
  <c r="O99" i="4"/>
  <c r="I99" i="4"/>
  <c r="I95" i="4"/>
  <c r="O95" i="4" s="1"/>
  <c r="I91" i="4"/>
  <c r="O91" i="4" s="1"/>
  <c r="I87" i="4"/>
  <c r="O87" i="4" s="1"/>
  <c r="R86" i="4" s="1"/>
  <c r="O86" i="4" s="1"/>
  <c r="I82" i="4"/>
  <c r="O82" i="4" s="1"/>
  <c r="I78" i="4"/>
  <c r="O78" i="4" s="1"/>
  <c r="O74" i="4"/>
  <c r="I74" i="4"/>
  <c r="O70" i="4"/>
  <c r="I70" i="4"/>
  <c r="O66" i="4"/>
  <c r="I66" i="4"/>
  <c r="O62" i="4"/>
  <c r="I62" i="4"/>
  <c r="O58" i="4"/>
  <c r="I58" i="4"/>
  <c r="I54" i="4"/>
  <c r="O54" i="4" s="1"/>
  <c r="I50" i="4"/>
  <c r="O50" i="4" s="1"/>
  <c r="O45" i="4"/>
  <c r="R44" i="4" s="1"/>
  <c r="O44" i="4" s="1"/>
  <c r="I45" i="4"/>
  <c r="Q44" i="4"/>
  <c r="I44" i="4"/>
  <c r="O40" i="4"/>
  <c r="I40" i="4"/>
  <c r="R39" i="4"/>
  <c r="Q39" i="4"/>
  <c r="I39" i="4" s="1"/>
  <c r="O39" i="4"/>
  <c r="O35" i="4"/>
  <c r="I35" i="4"/>
  <c r="I31" i="4"/>
  <c r="O31" i="4" s="1"/>
  <c r="R30" i="4" s="1"/>
  <c r="O30" i="4" s="1"/>
  <c r="Q30" i="4"/>
  <c r="I30" i="4"/>
  <c r="O26" i="4"/>
  <c r="I26" i="4"/>
  <c r="I22" i="4"/>
  <c r="O22" i="4" s="1"/>
  <c r="R21" i="4" s="1"/>
  <c r="O21" i="4" s="1"/>
  <c r="Q21" i="4"/>
  <c r="I21" i="4" s="1"/>
  <c r="I17" i="4"/>
  <c r="O17" i="4" s="1"/>
  <c r="O13" i="4"/>
  <c r="I13" i="4"/>
  <c r="I9" i="4"/>
  <c r="I413" i="3"/>
  <c r="O413" i="3" s="1"/>
  <c r="I409" i="3"/>
  <c r="O409" i="3" s="1"/>
  <c r="I405" i="3"/>
  <c r="O405" i="3" s="1"/>
  <c r="R404" i="3" s="1"/>
  <c r="O404" i="3" s="1"/>
  <c r="I400" i="3"/>
  <c r="O400" i="3" s="1"/>
  <c r="I396" i="3"/>
  <c r="O396" i="3" s="1"/>
  <c r="O392" i="3"/>
  <c r="I392" i="3"/>
  <c r="I388" i="3"/>
  <c r="O388" i="3" s="1"/>
  <c r="O384" i="3"/>
  <c r="I384" i="3"/>
  <c r="I380" i="3"/>
  <c r="O380" i="3" s="1"/>
  <c r="I376" i="3"/>
  <c r="O376" i="3" s="1"/>
  <c r="I372" i="3"/>
  <c r="O372" i="3" s="1"/>
  <c r="I368" i="3"/>
  <c r="O368" i="3" s="1"/>
  <c r="I364" i="3"/>
  <c r="O364" i="3" s="1"/>
  <c r="I360" i="3"/>
  <c r="O360" i="3" s="1"/>
  <c r="I356" i="3"/>
  <c r="O356" i="3" s="1"/>
  <c r="O352" i="3"/>
  <c r="I352" i="3"/>
  <c r="I348" i="3"/>
  <c r="O348" i="3" s="1"/>
  <c r="O344" i="3"/>
  <c r="I344" i="3"/>
  <c r="I340" i="3"/>
  <c r="O340" i="3" s="1"/>
  <c r="O336" i="3"/>
  <c r="I336" i="3"/>
  <c r="O332" i="3"/>
  <c r="I332" i="3"/>
  <c r="I328" i="3"/>
  <c r="O328" i="3" s="1"/>
  <c r="I324" i="3"/>
  <c r="O324" i="3" s="1"/>
  <c r="I320" i="3"/>
  <c r="O320" i="3" s="1"/>
  <c r="I316" i="3"/>
  <c r="O316" i="3" s="1"/>
  <c r="I312" i="3"/>
  <c r="O312" i="3" s="1"/>
  <c r="I308" i="3"/>
  <c r="O308" i="3" s="1"/>
  <c r="I304" i="3"/>
  <c r="O304" i="3" s="1"/>
  <c r="I300" i="3"/>
  <c r="O300" i="3" s="1"/>
  <c r="O296" i="3"/>
  <c r="I296" i="3"/>
  <c r="I292" i="3"/>
  <c r="O292" i="3" s="1"/>
  <c r="O288" i="3"/>
  <c r="I288" i="3"/>
  <c r="O284" i="3"/>
  <c r="I284" i="3"/>
  <c r="O280" i="3"/>
  <c r="I280" i="3"/>
  <c r="I276" i="3"/>
  <c r="O276" i="3" s="1"/>
  <c r="I272" i="3"/>
  <c r="O272" i="3" s="1"/>
  <c r="I268" i="3"/>
  <c r="O268" i="3" s="1"/>
  <c r="I264" i="3"/>
  <c r="O264" i="3" s="1"/>
  <c r="I260" i="3"/>
  <c r="O260" i="3" s="1"/>
  <c r="I256" i="3"/>
  <c r="O256" i="3" s="1"/>
  <c r="I252" i="3"/>
  <c r="O252" i="3" s="1"/>
  <c r="O248" i="3"/>
  <c r="I248" i="3"/>
  <c r="O244" i="3"/>
  <c r="I244" i="3"/>
  <c r="O240" i="3"/>
  <c r="I240" i="3"/>
  <c r="I236" i="3"/>
  <c r="O236" i="3" s="1"/>
  <c r="O232" i="3"/>
  <c r="I232" i="3"/>
  <c r="I228" i="3"/>
  <c r="O228" i="3" s="1"/>
  <c r="I224" i="3"/>
  <c r="O224" i="3" s="1"/>
  <c r="I220" i="3"/>
  <c r="O220" i="3" s="1"/>
  <c r="I216" i="3"/>
  <c r="O216" i="3" s="1"/>
  <c r="I212" i="3"/>
  <c r="O212" i="3" s="1"/>
  <c r="I208" i="3"/>
  <c r="O208" i="3" s="1"/>
  <c r="I204" i="3"/>
  <c r="O204" i="3" s="1"/>
  <c r="O200" i="3"/>
  <c r="I200" i="3"/>
  <c r="I196" i="3"/>
  <c r="O196" i="3" s="1"/>
  <c r="O192" i="3"/>
  <c r="I192" i="3"/>
  <c r="I188" i="3"/>
  <c r="O188" i="3" s="1"/>
  <c r="I184" i="3"/>
  <c r="O184" i="3" s="1"/>
  <c r="I180" i="3"/>
  <c r="O180" i="3" s="1"/>
  <c r="I176" i="3"/>
  <c r="O176" i="3" s="1"/>
  <c r="I172" i="3"/>
  <c r="O172" i="3" s="1"/>
  <c r="I168" i="3"/>
  <c r="O168" i="3" s="1"/>
  <c r="I164" i="3"/>
  <c r="O164" i="3" s="1"/>
  <c r="I160" i="3"/>
  <c r="O160" i="3" s="1"/>
  <c r="I156" i="3"/>
  <c r="O156" i="3" s="1"/>
  <c r="O152" i="3"/>
  <c r="I152" i="3"/>
  <c r="I148" i="3"/>
  <c r="O148" i="3" s="1"/>
  <c r="O144" i="3"/>
  <c r="I144" i="3"/>
  <c r="O140" i="3"/>
  <c r="I140" i="3"/>
  <c r="I136" i="3"/>
  <c r="O136" i="3" s="1"/>
  <c r="I131" i="3"/>
  <c r="O131" i="3" s="1"/>
  <c r="I127" i="3"/>
  <c r="O127" i="3" s="1"/>
  <c r="I123" i="3"/>
  <c r="O123" i="3" s="1"/>
  <c r="I119" i="3"/>
  <c r="O119" i="3" s="1"/>
  <c r="I115" i="3"/>
  <c r="O110" i="3"/>
  <c r="I110" i="3"/>
  <c r="I106" i="3"/>
  <c r="O106" i="3" s="1"/>
  <c r="O102" i="3"/>
  <c r="I102" i="3"/>
  <c r="I98" i="3"/>
  <c r="O98" i="3" s="1"/>
  <c r="I94" i="3"/>
  <c r="O94" i="3" s="1"/>
  <c r="I90" i="3"/>
  <c r="O90" i="3" s="1"/>
  <c r="O86" i="3"/>
  <c r="I86" i="3"/>
  <c r="O82" i="3"/>
  <c r="I82" i="3"/>
  <c r="I78" i="3"/>
  <c r="O78" i="3" s="1"/>
  <c r="I74" i="3"/>
  <c r="O74" i="3" s="1"/>
  <c r="O70" i="3"/>
  <c r="I70" i="3"/>
  <c r="I66" i="3"/>
  <c r="O66" i="3" s="1"/>
  <c r="O62" i="3"/>
  <c r="I62" i="3"/>
  <c r="I58" i="3"/>
  <c r="O58" i="3" s="1"/>
  <c r="R57" i="3" s="1"/>
  <c r="O57" i="3" s="1"/>
  <c r="O53" i="3"/>
  <c r="R52" i="3" s="1"/>
  <c r="O52" i="3" s="1"/>
  <c r="I53" i="3"/>
  <c r="Q52" i="3" s="1"/>
  <c r="I52" i="3" s="1"/>
  <c r="O48" i="3"/>
  <c r="I48" i="3"/>
  <c r="Q47" i="3" s="1"/>
  <c r="I47" i="3" s="1"/>
  <c r="R47" i="3"/>
  <c r="O47" i="3" s="1"/>
  <c r="O43" i="3"/>
  <c r="I43" i="3"/>
  <c r="I39" i="3"/>
  <c r="Q38" i="3" s="1"/>
  <c r="I38" i="3"/>
  <c r="O34" i="3"/>
  <c r="I34" i="3"/>
  <c r="I30" i="3"/>
  <c r="O30" i="3" s="1"/>
  <c r="I26" i="3"/>
  <c r="O26" i="3" s="1"/>
  <c r="O22" i="3"/>
  <c r="I22" i="3"/>
  <c r="Q21" i="3" s="1"/>
  <c r="I21" i="3" s="1"/>
  <c r="I17" i="3"/>
  <c r="O17" i="3" s="1"/>
  <c r="I13" i="3"/>
  <c r="O13" i="3" s="1"/>
  <c r="O9" i="3"/>
  <c r="I9" i="3"/>
  <c r="I544" i="2"/>
  <c r="O544" i="2" s="1"/>
  <c r="I540" i="2"/>
  <c r="O540" i="2" s="1"/>
  <c r="O536" i="2"/>
  <c r="I536" i="2"/>
  <c r="I532" i="2"/>
  <c r="O532" i="2" s="1"/>
  <c r="I528" i="2"/>
  <c r="O528" i="2" s="1"/>
  <c r="O524" i="2"/>
  <c r="I524" i="2"/>
  <c r="I520" i="2"/>
  <c r="O520" i="2" s="1"/>
  <c r="I516" i="2"/>
  <c r="I511" i="2"/>
  <c r="O511" i="2" s="1"/>
  <c r="I507" i="2"/>
  <c r="O507" i="2" s="1"/>
  <c r="I503" i="2"/>
  <c r="O503" i="2" s="1"/>
  <c r="I499" i="2"/>
  <c r="O499" i="2" s="1"/>
  <c r="I495" i="2"/>
  <c r="O495" i="2" s="1"/>
  <c r="I491" i="2"/>
  <c r="O491" i="2" s="1"/>
  <c r="I487" i="2"/>
  <c r="O487" i="2" s="1"/>
  <c r="I483" i="2"/>
  <c r="O483" i="2" s="1"/>
  <c r="O479" i="2"/>
  <c r="I479" i="2"/>
  <c r="I475" i="2"/>
  <c r="O475" i="2" s="1"/>
  <c r="O471" i="2"/>
  <c r="I471" i="2"/>
  <c r="I467" i="2"/>
  <c r="O467" i="2" s="1"/>
  <c r="O463" i="2"/>
  <c r="I463" i="2"/>
  <c r="O459" i="2"/>
  <c r="I459" i="2"/>
  <c r="I455" i="2"/>
  <c r="O455" i="2" s="1"/>
  <c r="I451" i="2"/>
  <c r="O451" i="2" s="1"/>
  <c r="I447" i="2"/>
  <c r="O447" i="2" s="1"/>
  <c r="I443" i="2"/>
  <c r="O443" i="2" s="1"/>
  <c r="I439" i="2"/>
  <c r="O439" i="2" s="1"/>
  <c r="I435" i="2"/>
  <c r="O435" i="2" s="1"/>
  <c r="I431" i="2"/>
  <c r="O431" i="2" s="1"/>
  <c r="I427" i="2"/>
  <c r="O427" i="2" s="1"/>
  <c r="O423" i="2"/>
  <c r="I423" i="2"/>
  <c r="I419" i="2"/>
  <c r="O419" i="2" s="1"/>
  <c r="O415" i="2"/>
  <c r="I415" i="2"/>
  <c r="O411" i="2"/>
  <c r="I411" i="2"/>
  <c r="O407" i="2"/>
  <c r="I407" i="2"/>
  <c r="I403" i="2"/>
  <c r="O403" i="2" s="1"/>
  <c r="I399" i="2"/>
  <c r="O399" i="2" s="1"/>
  <c r="I395" i="2"/>
  <c r="O395" i="2" s="1"/>
  <c r="I391" i="2"/>
  <c r="O391" i="2" s="1"/>
  <c r="I387" i="2"/>
  <c r="O387" i="2" s="1"/>
  <c r="I383" i="2"/>
  <c r="O383" i="2" s="1"/>
  <c r="I379" i="2"/>
  <c r="O379" i="2" s="1"/>
  <c r="I375" i="2"/>
  <c r="O375" i="2" s="1"/>
  <c r="O371" i="2"/>
  <c r="I371" i="2"/>
  <c r="O367" i="2"/>
  <c r="I367" i="2"/>
  <c r="I363" i="2"/>
  <c r="O363" i="2" s="1"/>
  <c r="O359" i="2"/>
  <c r="I359" i="2"/>
  <c r="I355" i="2"/>
  <c r="O355" i="2" s="1"/>
  <c r="I351" i="2"/>
  <c r="O351" i="2" s="1"/>
  <c r="I347" i="2"/>
  <c r="O347" i="2" s="1"/>
  <c r="I343" i="2"/>
  <c r="O343" i="2" s="1"/>
  <c r="I339" i="2"/>
  <c r="O339" i="2" s="1"/>
  <c r="I335" i="2"/>
  <c r="O335" i="2" s="1"/>
  <c r="I331" i="2"/>
  <c r="O331" i="2" s="1"/>
  <c r="I327" i="2"/>
  <c r="O327" i="2" s="1"/>
  <c r="I323" i="2"/>
  <c r="O323" i="2" s="1"/>
  <c r="O319" i="2"/>
  <c r="I319" i="2"/>
  <c r="I315" i="2"/>
  <c r="O315" i="2" s="1"/>
  <c r="I311" i="2"/>
  <c r="O311" i="2" s="1"/>
  <c r="I307" i="2"/>
  <c r="O307" i="2" s="1"/>
  <c r="I303" i="2"/>
  <c r="O303" i="2" s="1"/>
  <c r="I299" i="2"/>
  <c r="O299" i="2" s="1"/>
  <c r="I295" i="2"/>
  <c r="O295" i="2" s="1"/>
  <c r="I291" i="2"/>
  <c r="O291" i="2" s="1"/>
  <c r="I287" i="2"/>
  <c r="O287" i="2" s="1"/>
  <c r="I283" i="2"/>
  <c r="O283" i="2" s="1"/>
  <c r="O279" i="2"/>
  <c r="I279" i="2"/>
  <c r="I275" i="2"/>
  <c r="O275" i="2" s="1"/>
  <c r="O271" i="2"/>
  <c r="I271" i="2"/>
  <c r="O267" i="2"/>
  <c r="I267" i="2"/>
  <c r="I263" i="2"/>
  <c r="O263" i="2" s="1"/>
  <c r="I259" i="2"/>
  <c r="O259" i="2" s="1"/>
  <c r="I255" i="2"/>
  <c r="O255" i="2" s="1"/>
  <c r="I251" i="2"/>
  <c r="O251" i="2" s="1"/>
  <c r="I247" i="2"/>
  <c r="O247" i="2" s="1"/>
  <c r="I243" i="2"/>
  <c r="O243" i="2" s="1"/>
  <c r="I239" i="2"/>
  <c r="O239" i="2" s="1"/>
  <c r="I235" i="2"/>
  <c r="O235" i="2" s="1"/>
  <c r="I231" i="2"/>
  <c r="O231" i="2" s="1"/>
  <c r="O227" i="2"/>
  <c r="I227" i="2"/>
  <c r="I223" i="2"/>
  <c r="O223" i="2" s="1"/>
  <c r="I219" i="2"/>
  <c r="O219" i="2" s="1"/>
  <c r="O215" i="2"/>
  <c r="I215" i="2"/>
  <c r="I211" i="2"/>
  <c r="O211" i="2" s="1"/>
  <c r="O207" i="2"/>
  <c r="I207" i="2"/>
  <c r="I203" i="2"/>
  <c r="O203" i="2" s="1"/>
  <c r="I199" i="2"/>
  <c r="O199" i="2" s="1"/>
  <c r="I195" i="2"/>
  <c r="O195" i="2" s="1"/>
  <c r="I191" i="2"/>
  <c r="O191" i="2" s="1"/>
  <c r="I187" i="2"/>
  <c r="O187" i="2" s="1"/>
  <c r="I183" i="2"/>
  <c r="O183" i="2" s="1"/>
  <c r="I179" i="2"/>
  <c r="O179" i="2" s="1"/>
  <c r="O175" i="2"/>
  <c r="I175" i="2"/>
  <c r="I171" i="2"/>
  <c r="O171" i="2" s="1"/>
  <c r="I167" i="2"/>
  <c r="O167" i="2" s="1"/>
  <c r="I163" i="2"/>
  <c r="O163" i="2" s="1"/>
  <c r="O159" i="2"/>
  <c r="I159" i="2"/>
  <c r="O155" i="2"/>
  <c r="I155" i="2"/>
  <c r="I151" i="2"/>
  <c r="O151" i="2" s="1"/>
  <c r="I147" i="2"/>
  <c r="O147" i="2" s="1"/>
  <c r="I143" i="2"/>
  <c r="O143" i="2" s="1"/>
  <c r="I139" i="2"/>
  <c r="O139" i="2" s="1"/>
  <c r="I135" i="2"/>
  <c r="O135" i="2" s="1"/>
  <c r="I131" i="2"/>
  <c r="O131" i="2" s="1"/>
  <c r="I127" i="2"/>
  <c r="O123" i="2"/>
  <c r="I123" i="2"/>
  <c r="O118" i="2"/>
  <c r="I118" i="2"/>
  <c r="O114" i="2"/>
  <c r="I114" i="2"/>
  <c r="O110" i="2"/>
  <c r="I110" i="2"/>
  <c r="I106" i="2"/>
  <c r="O106" i="2" s="1"/>
  <c r="I102" i="2"/>
  <c r="O102" i="2" s="1"/>
  <c r="I98" i="2"/>
  <c r="O98" i="2" s="1"/>
  <c r="I94" i="2"/>
  <c r="O94" i="2" s="1"/>
  <c r="I90" i="2"/>
  <c r="O90" i="2" s="1"/>
  <c r="I86" i="2"/>
  <c r="O86" i="2" s="1"/>
  <c r="I82" i="2"/>
  <c r="O82" i="2" s="1"/>
  <c r="O78" i="2"/>
  <c r="I78" i="2"/>
  <c r="I74" i="2"/>
  <c r="O74" i="2" s="1"/>
  <c r="I70" i="2"/>
  <c r="O70" i="2" s="1"/>
  <c r="O66" i="2"/>
  <c r="I66" i="2"/>
  <c r="O62" i="2"/>
  <c r="I62" i="2"/>
  <c r="O58" i="2"/>
  <c r="I58" i="2"/>
  <c r="I54" i="2"/>
  <c r="O54" i="2" s="1"/>
  <c r="I49" i="2"/>
  <c r="O49" i="2" s="1"/>
  <c r="I45" i="2"/>
  <c r="O45" i="2" s="1"/>
  <c r="I41" i="2"/>
  <c r="O41" i="2" s="1"/>
  <c r="I37" i="2"/>
  <c r="O37" i="2" s="1"/>
  <c r="I33" i="2"/>
  <c r="O33" i="2" s="1"/>
  <c r="I29" i="2"/>
  <c r="O29" i="2" s="1"/>
  <c r="I25" i="2"/>
  <c r="O25" i="2" s="1"/>
  <c r="O21" i="2"/>
  <c r="I21" i="2"/>
  <c r="Q8" i="2" s="1"/>
  <c r="I8" i="2" s="1"/>
  <c r="O17" i="2"/>
  <c r="I17" i="2"/>
  <c r="O13" i="2"/>
  <c r="I13" i="2"/>
  <c r="I9" i="2"/>
  <c r="O9" i="2" s="1"/>
  <c r="Q94" i="6" l="1"/>
  <c r="I94" i="6" s="1"/>
  <c r="Q122" i="2"/>
  <c r="I122" i="2" s="1"/>
  <c r="I3" i="2" s="1"/>
  <c r="C10" i="1" s="1"/>
  <c r="R131" i="4"/>
  <c r="O131" i="4" s="1"/>
  <c r="R135" i="3"/>
  <c r="O135" i="3" s="1"/>
  <c r="R97" i="9"/>
  <c r="O97" i="9" s="1"/>
  <c r="R104" i="12"/>
  <c r="O104" i="12" s="1"/>
  <c r="R8" i="7"/>
  <c r="O8" i="7" s="1"/>
  <c r="R25" i="9"/>
  <c r="O25" i="9" s="1"/>
  <c r="R8" i="3"/>
  <c r="O8" i="3" s="1"/>
  <c r="R94" i="6"/>
  <c r="O94" i="6" s="1"/>
  <c r="R25" i="11"/>
  <c r="O25" i="11" s="1"/>
  <c r="O2" i="11" s="1"/>
  <c r="D19" i="1" s="1"/>
  <c r="R123" i="9"/>
  <c r="O123" i="9" s="1"/>
  <c r="R160" i="11"/>
  <c r="O160" i="11" s="1"/>
  <c r="I3" i="14"/>
  <c r="C22" i="1" s="1"/>
  <c r="R8" i="2"/>
  <c r="O8" i="2" s="1"/>
  <c r="R21" i="3"/>
  <c r="O21" i="3" s="1"/>
  <c r="R8" i="17"/>
  <c r="O8" i="17" s="1"/>
  <c r="O2" i="17" s="1"/>
  <c r="D25" i="1" s="1"/>
  <c r="R25" i="13"/>
  <c r="O25" i="13" s="1"/>
  <c r="O2" i="13" s="1"/>
  <c r="D21" i="1" s="1"/>
  <c r="R140" i="5"/>
  <c r="O140" i="5" s="1"/>
  <c r="R49" i="4"/>
  <c r="O49" i="4" s="1"/>
  <c r="R53" i="2"/>
  <c r="O53" i="2" s="1"/>
  <c r="R8" i="10"/>
  <c r="O8" i="10" s="1"/>
  <c r="O2" i="10" s="1"/>
  <c r="D18" i="1" s="1"/>
  <c r="R8" i="9"/>
  <c r="O8" i="9" s="1"/>
  <c r="R25" i="12"/>
  <c r="O25" i="12" s="1"/>
  <c r="O127" i="2"/>
  <c r="R122" i="2" s="1"/>
  <c r="O122" i="2" s="1"/>
  <c r="Q52" i="5"/>
  <c r="I52" i="5" s="1"/>
  <c r="O53" i="6"/>
  <c r="R52" i="6" s="1"/>
  <c r="O52" i="6" s="1"/>
  <c r="Q52" i="6"/>
  <c r="I52" i="6" s="1"/>
  <c r="Q123" i="9"/>
  <c r="I123" i="9" s="1"/>
  <c r="Q8" i="17"/>
  <c r="I8" i="17" s="1"/>
  <c r="I3" i="17" s="1"/>
  <c r="C25" i="1" s="1"/>
  <c r="O62" i="6"/>
  <c r="R57" i="6" s="1"/>
  <c r="O57" i="6" s="1"/>
  <c r="Q57" i="3"/>
  <c r="I57" i="3" s="1"/>
  <c r="Q21" i="5"/>
  <c r="I21" i="5" s="1"/>
  <c r="Q21" i="6"/>
  <c r="I21" i="6" s="1"/>
  <c r="Q41" i="8"/>
  <c r="I41" i="8" s="1"/>
  <c r="O168" i="8"/>
  <c r="R159" i="8" s="1"/>
  <c r="O159" i="8" s="1"/>
  <c r="Q88" i="9"/>
  <c r="I88" i="9" s="1"/>
  <c r="Q91" i="5"/>
  <c r="I91" i="5" s="1"/>
  <c r="O42" i="8"/>
  <c r="R41" i="8" s="1"/>
  <c r="O41" i="8" s="1"/>
  <c r="O96" i="5"/>
  <c r="R91" i="5" s="1"/>
  <c r="O91" i="5" s="1"/>
  <c r="O103" i="6"/>
  <c r="Q8" i="9"/>
  <c r="I8" i="9" s="1"/>
  <c r="Q404" i="3"/>
  <c r="I404" i="3" s="1"/>
  <c r="Q25" i="12"/>
  <c r="I25" i="12" s="1"/>
  <c r="I3" i="12" s="1"/>
  <c r="C20" i="1" s="1"/>
  <c r="E20" i="1" s="1"/>
  <c r="O99" i="13"/>
  <c r="I3" i="18"/>
  <c r="C26" i="1" s="1"/>
  <c r="E26" i="1" s="1"/>
  <c r="Q97" i="9"/>
  <c r="I97" i="9" s="1"/>
  <c r="O58" i="13"/>
  <c r="O39" i="3"/>
  <c r="R38" i="3" s="1"/>
  <c r="O38" i="3" s="1"/>
  <c r="Q128" i="10"/>
  <c r="I128" i="10" s="1"/>
  <c r="O51" i="15"/>
  <c r="R50" i="15" s="1"/>
  <c r="O50" i="15" s="1"/>
  <c r="O2" i="15" s="1"/>
  <c r="D23" i="1" s="1"/>
  <c r="O9" i="8"/>
  <c r="R8" i="8" s="1"/>
  <c r="O8" i="8" s="1"/>
  <c r="Q8" i="8"/>
  <c r="I8" i="8" s="1"/>
  <c r="Q8" i="4"/>
  <c r="I8" i="4" s="1"/>
  <c r="Q8" i="3"/>
  <c r="I8" i="3" s="1"/>
  <c r="O9" i="4"/>
  <c r="R8" i="4" s="1"/>
  <c r="O8" i="4" s="1"/>
  <c r="Q131" i="4"/>
  <c r="I131" i="4" s="1"/>
  <c r="O63" i="5"/>
  <c r="R62" i="5" s="1"/>
  <c r="O62" i="5" s="1"/>
  <c r="Q62" i="5"/>
  <c r="I62" i="5" s="1"/>
  <c r="Q86" i="4"/>
  <c r="I86" i="4" s="1"/>
  <c r="Q70" i="9"/>
  <c r="I70" i="9" s="1"/>
  <c r="Q87" i="10"/>
  <c r="I87" i="10" s="1"/>
  <c r="I3" i="10" s="1"/>
  <c r="C18" i="1" s="1"/>
  <c r="E18" i="1" s="1"/>
  <c r="O116" i="11"/>
  <c r="R115" i="11" s="1"/>
  <c r="O115" i="11" s="1"/>
  <c r="Q115" i="11"/>
  <c r="I115" i="11" s="1"/>
  <c r="O40" i="16"/>
  <c r="R39" i="16" s="1"/>
  <c r="O39" i="16" s="1"/>
  <c r="O2" i="16" s="1"/>
  <c r="D24" i="1" s="1"/>
  <c r="Q39" i="16"/>
  <c r="I39" i="16" s="1"/>
  <c r="I3" i="16" s="1"/>
  <c r="C24" i="1" s="1"/>
  <c r="E24" i="1" s="1"/>
  <c r="O55" i="14"/>
  <c r="R54" i="14" s="1"/>
  <c r="O54" i="14" s="1"/>
  <c r="O2" i="14" s="1"/>
  <c r="D22" i="1" s="1"/>
  <c r="Q54" i="14"/>
  <c r="I54" i="14" s="1"/>
  <c r="Q53" i="2"/>
  <c r="I53" i="2" s="1"/>
  <c r="O153" i="9"/>
  <c r="R148" i="9" s="1"/>
  <c r="O148" i="9" s="1"/>
  <c r="O124" i="13"/>
  <c r="R123" i="13" s="1"/>
  <c r="O123" i="13" s="1"/>
  <c r="Q123" i="13"/>
  <c r="I123" i="13" s="1"/>
  <c r="I3" i="13" s="1"/>
  <c r="C21" i="1" s="1"/>
  <c r="E21" i="1" s="1"/>
  <c r="Q25" i="14"/>
  <c r="I25" i="14" s="1"/>
  <c r="O75" i="11"/>
  <c r="R74" i="11" s="1"/>
  <c r="O74" i="11" s="1"/>
  <c r="Q74" i="11"/>
  <c r="I74" i="11" s="1"/>
  <c r="Q49" i="4"/>
  <c r="I49" i="4" s="1"/>
  <c r="O9" i="6"/>
  <c r="R8" i="6" s="1"/>
  <c r="O8" i="6" s="1"/>
  <c r="Q8" i="6"/>
  <c r="I8" i="6" s="1"/>
  <c r="O79" i="7"/>
  <c r="R78" i="7" s="1"/>
  <c r="O78" i="7" s="1"/>
  <c r="Q78" i="7"/>
  <c r="I78" i="7" s="1"/>
  <c r="I3" i="7" s="1"/>
  <c r="C15" i="1" s="1"/>
  <c r="Q21" i="15"/>
  <c r="I21" i="15" s="1"/>
  <c r="I3" i="15" s="1"/>
  <c r="C23" i="1" s="1"/>
  <c r="E23" i="1" s="1"/>
  <c r="O9" i="5"/>
  <c r="R8" i="5" s="1"/>
  <c r="O8" i="5" s="1"/>
  <c r="Q8" i="5"/>
  <c r="I8" i="5" s="1"/>
  <c r="O516" i="2"/>
  <c r="R515" i="2" s="1"/>
  <c r="O515" i="2" s="1"/>
  <c r="Q515" i="2"/>
  <c r="I515" i="2" s="1"/>
  <c r="Q135" i="3"/>
  <c r="I135" i="3" s="1"/>
  <c r="O76" i="9"/>
  <c r="R75" i="9" s="1"/>
  <c r="O75" i="9" s="1"/>
  <c r="Q75" i="9"/>
  <c r="I75" i="9" s="1"/>
  <c r="Q25" i="11"/>
  <c r="I25" i="11" s="1"/>
  <c r="I3" i="11" s="1"/>
  <c r="C19" i="1" s="1"/>
  <c r="E19" i="1" s="1"/>
  <c r="R8" i="12"/>
  <c r="O8" i="12" s="1"/>
  <c r="O2" i="12" s="1"/>
  <c r="D20" i="1" s="1"/>
  <c r="O115" i="3"/>
  <c r="R114" i="3" s="1"/>
  <c r="O114" i="3" s="1"/>
  <c r="Q114" i="3"/>
  <c r="I114" i="3" s="1"/>
  <c r="O119" i="9"/>
  <c r="R118" i="9" s="1"/>
  <c r="O118" i="9" s="1"/>
  <c r="Q140" i="5"/>
  <c r="I140" i="5" s="1"/>
  <c r="Q149" i="10"/>
  <c r="I149" i="10" s="1"/>
  <c r="R86" i="13"/>
  <c r="O86" i="13" s="1"/>
  <c r="O2" i="5" l="1"/>
  <c r="D13" i="1" s="1"/>
  <c r="I3" i="5"/>
  <c r="C13" i="1" s="1"/>
  <c r="E13" i="1" s="1"/>
  <c r="O2" i="4"/>
  <c r="D12" i="1" s="1"/>
  <c r="I3" i="3"/>
  <c r="C11" i="1" s="1"/>
  <c r="O2" i="2"/>
  <c r="D10" i="1" s="1"/>
  <c r="E10" i="1"/>
  <c r="E25" i="1"/>
  <c r="I3" i="4"/>
  <c r="C12" i="1" s="1"/>
  <c r="E12" i="1" s="1"/>
  <c r="O2" i="3"/>
  <c r="D11" i="1" s="1"/>
  <c r="E11" i="1" s="1"/>
  <c r="E22" i="1"/>
  <c r="O2" i="8"/>
  <c r="D16" i="1" s="1"/>
  <c r="O2" i="7"/>
  <c r="D15" i="1" s="1"/>
  <c r="E15" i="1" s="1"/>
  <c r="I3" i="8"/>
  <c r="C16" i="1" s="1"/>
  <c r="E16" i="1" s="1"/>
  <c r="O2" i="9"/>
  <c r="D17" i="1" s="1"/>
  <c r="O2" i="6"/>
  <c r="D14" i="1" s="1"/>
  <c r="I3" i="9"/>
  <c r="C17" i="1" s="1"/>
  <c r="E17" i="1" s="1"/>
  <c r="I3" i="6"/>
  <c r="C14" i="1" s="1"/>
  <c r="E14" i="1" l="1"/>
  <c r="C6" i="1"/>
  <c r="C7" i="1"/>
</calcChain>
</file>

<file path=xl/sharedStrings.xml><?xml version="1.0" encoding="utf-8"?>
<sst xmlns="http://schemas.openxmlformats.org/spreadsheetml/2006/main" count="10281" uniqueCount="1599">
  <si>
    <t>Firma: DMC Havlíčkův Brod s.r.o.</t>
  </si>
  <si>
    <t>Rekapitulace ceny</t>
  </si>
  <si>
    <t>Stavba: 20053 Krhová - Rekonstrukce PZS vč. povrchu v km 2,265 (P7412) na trati Valašské Meziříčí – Rožnov p/R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</si>
  <si>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</si>
  <si>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</si>
  <si>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</si>
  <si>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</si>
  <si>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</si>
  <si>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</si>
  <si>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</si>
  <si>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</si>
  <si>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</si>
  <si>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</si>
  <si>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</si>
  <si>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</si>
  <si>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20053 Krhová</t>
  </si>
  <si>
    <t>Rekonstrukce PZS vč. povrchu v km 2,265 (P7412) na trati Valašské Meziříčí – Rožnov p/R</t>
  </si>
  <si>
    <t>O</t>
  </si>
  <si>
    <t>Rozpočet:</t>
  </si>
  <si>
    <t>0,00</t>
  </si>
  <si>
    <t>15,00</t>
  </si>
  <si>
    <t>21,00</t>
  </si>
  <si>
    <t>3</t>
  </si>
  <si>
    <t>2</t>
  </si>
  <si>
    <t>PS 01</t>
  </si>
  <si>
    <t>Přejezdové zabezpečovací zařízení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</si>
  <si>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</si>
  <si>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</si>
  <si>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</si>
  <si>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</si>
  <si>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</si>
  <si>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</si>
  <si>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</si>
  <si>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</si>
  <si>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</si>
  <si>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</si>
  <si>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</si>
  <si>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</si>
  <si>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</si>
  <si>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</si>
  <si>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</si>
  <si>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</si>
  <si>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</si>
  <si>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</si>
  <si>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ZÁKLADY POD DOMEK - ZEMNÍ A STAVEBNÍ PRÁCE</t>
  </si>
  <si>
    <t>P</t>
  </si>
  <si>
    <t>13183</t>
  </si>
  <si>
    <t>HLOUBENÍ JAM ZAPAŽ I NEPAŽ TŘ II</t>
  </si>
  <si>
    <t>M3</t>
  </si>
  <si>
    <t>PP</t>
  </si>
  <si>
    <t/>
  </si>
  <si>
    <t>VV</t>
  </si>
  <si>
    <t>příloha č. 1.001 a 2.502</t>
  </si>
  <si>
    <t>TS</t>
  </si>
  <si>
    <t>Technická specifikace položky odpovídá příslušné cenové soustavě.</t>
  </si>
  <si>
    <t>131838</t>
  </si>
  <si>
    <t>HLOUBENÍ JAM ZAPAŽ I NEPAŽ TŘ. II, ODVOZ DO 20KM</t>
  </si>
  <si>
    <t>17411</t>
  </si>
  <si>
    <t>ZÁSYP JAM A RÝH ZEMINOU SE ZHUTNĚNÍM</t>
  </si>
  <si>
    <t>27152</t>
  </si>
  <si>
    <t>POLŠTÁŘE POD ZÁKLADY Z KAMENIVA DRCENÉHO</t>
  </si>
  <si>
    <t>27227</t>
  </si>
  <si>
    <t>ZÁKLADY Z CIHEL A TVÁRNIC NEPÁLENÝCH</t>
  </si>
  <si>
    <t>272364</t>
  </si>
  <si>
    <t>VÝZTUŽ ZÁKLADŮ Z OCELI 10425, B420B</t>
  </si>
  <si>
    <t>T</t>
  </si>
  <si>
    <t>Technická specifikace položky odpovídá příslušné cenové soustavě</t>
  </si>
  <si>
    <t>7</t>
  </si>
  <si>
    <t>45131A</t>
  </si>
  <si>
    <t>PODKLADNÍ A VÝPLŇOVÉ VRSTVY Z PROSTÉHO BETONU C20/25</t>
  </si>
  <si>
    <t>8</t>
  </si>
  <si>
    <t>702211</t>
  </si>
  <si>
    <t>KABELOVÁ CHRÁNIČKA ZEMNÍ DN DO 100 MM</t>
  </si>
  <si>
    <t>M</t>
  </si>
  <si>
    <t>702212</t>
  </si>
  <si>
    <t>KABELOVÁ CHRÁNIČKA ZEMNÍ DN PŘES 100 DO 200 MM</t>
  </si>
  <si>
    <t>711332</t>
  </si>
  <si>
    <t>IZOLACE PODZEM OBJ PROTI VOL STÉK VODĚ ASFALT PÁSY</t>
  </si>
  <si>
    <t>M2</t>
  </si>
  <si>
    <t>11</t>
  </si>
  <si>
    <t>741911</t>
  </si>
  <si>
    <t>UZEMŇOVACÍ VODIČ V ZEMI FEZN DO 120 MM2</t>
  </si>
  <si>
    <t>Zemní práce pro slaboproud</t>
  </si>
  <si>
    <t>12</t>
  </si>
  <si>
    <t>11130</t>
  </si>
  <si>
    <t>SEJMUTÍ DRNU</t>
  </si>
  <si>
    <t>příloha č. 2.803</t>
  </si>
  <si>
    <t>13</t>
  </si>
  <si>
    <t>6x2m3-výstražníky a závory)+(10x3m3-protlakové jámy)+(1x4m3 RD)+(2x0,5m3 kab. objekty)</t>
  </si>
  <si>
    <t>14</t>
  </si>
  <si>
    <t>132838</t>
  </si>
  <si>
    <t>HLOUBENÍ RÝH ŠÍŘ DO 2M PAŽ I NEPAŽ TŘ. II, ODVOZ DO 20KM</t>
  </si>
  <si>
    <t>příloha č. 2.803, (39mx0,35mx0,9m + 4mx0,5mx1,2m)</t>
  </si>
  <si>
    <t>15</t>
  </si>
  <si>
    <t>14173</t>
  </si>
  <si>
    <t>PROTLAČOVÁNÍ POTRUBÍ Z PLAST HMOT DN DO 200MM</t>
  </si>
  <si>
    <t>16</t>
  </si>
  <si>
    <t>17</t>
  </si>
  <si>
    <t>18120</t>
  </si>
  <si>
    <t>ÚPRAVA PLÁNĚ SE ZHUTNĚNÍM V HORNINĚ TŘ. II</t>
  </si>
  <si>
    <t>18</t>
  </si>
  <si>
    <t>18241</t>
  </si>
  <si>
    <t>ZALOŽENÍ TRÁVNÍKU RUČNÍM VÝSEVEM</t>
  </si>
  <si>
    <t>19</t>
  </si>
  <si>
    <t>465921</t>
  </si>
  <si>
    <t>DLAŽBY Z BETONOVÝCH DLAŽDIC NA SUCHO</t>
  </si>
  <si>
    <t>příloha č. 1.001</t>
  </si>
  <si>
    <t>20</t>
  </si>
  <si>
    <t>701005</t>
  </si>
  <si>
    <t>VYHLEDÁVACÍ MARKER ZEMNÍ S MOŽNOSTÍ ZÁPISU</t>
  </si>
  <si>
    <t>KUS</t>
  </si>
  <si>
    <t>21</t>
  </si>
  <si>
    <t>22</t>
  </si>
  <si>
    <t>702312</t>
  </si>
  <si>
    <t>ZAKRYTÍ KABELŮ VÝSTRAŽNOU FÓLIÍ ŠÍŘKY PŘES 20 DO 40 CM</t>
  </si>
  <si>
    <t>23</t>
  </si>
  <si>
    <t>702412</t>
  </si>
  <si>
    <t>KABELOVÝ PROSTUP DO OBJEKTU PŘES ZÁKLAD ZDĚNÝ SVĚTLÉ ŠÍŘKY PŘES 100 DO 200 MM</t>
  </si>
  <si>
    <t>24</t>
  </si>
  <si>
    <t>703755</t>
  </si>
  <si>
    <t>PROTIPOŽÁRNÍ UCPÁVKA PROSTUPU KABELOVÉHO PR. DO 200MM, DO EI 90 MIN.</t>
  </si>
  <si>
    <t>25</t>
  </si>
  <si>
    <t>709210</t>
  </si>
  <si>
    <t>KŘIŽOVATKA KABELOVÝCH VEDENÍ SE STÁVAJÍCÍ INŽENÝRSKOU SÍTÍ (KABELEM, POTRUBÍM APOD.)</t>
  </si>
  <si>
    <t>26</t>
  </si>
  <si>
    <t>709400</t>
  </si>
  <si>
    <t>ZATAŽENÍ LANKA DO CHRÁNIČKY NEBO ŽLABU</t>
  </si>
  <si>
    <t>27</t>
  </si>
  <si>
    <t>R1</t>
  </si>
  <si>
    <t>Zřízení kab.lože z prosáté zeminy bez zakrytí v rýze do š.65cm, tl.vrstvy 5cm</t>
  </si>
  <si>
    <t>příloha č. 2.803 a 2.700</t>
  </si>
  <si>
    <t>Položka zahrnuje kompletní zřízení kabelového lože z prosáté zemíny pro pokládku zabezpečovacích kabelů, které budou uloženy v zemi pod fólií a nebudou kryty žlabem ani chráničkou. Způsob provedení kabelového lože je znázorněn na výkrese č. 0701.  Položka zahrnuje veškerý potřebný materiál a práci pro realizaci včetně mimostaveništní a vnitrostaveništní dopravy.</t>
  </si>
  <si>
    <t>28</t>
  </si>
  <si>
    <t>R2</t>
  </si>
  <si>
    <t>Geodetické vytýčení trasy</t>
  </si>
  <si>
    <t>KM</t>
  </si>
  <si>
    <t>Geodetické vytýčení trasy kabelu před započetím realizace výkopů pro kabelovou trasu.</t>
  </si>
  <si>
    <t>Položka zahrnuje kompletní geodetické vytýčení kabelové trasy před její realizací. Položka zahrnuje veškerý potřebný materiál a práci pro realizaci včetně mimostaveništní a vnitrostaveništní dopravy.</t>
  </si>
  <si>
    <t>75</t>
  </si>
  <si>
    <t>Slaboproud</t>
  </si>
  <si>
    <t>29</t>
  </si>
  <si>
    <t>02943</t>
  </si>
  <si>
    <t>OSTATNÍ POŽADAVKY - VYPRACOVÁNÍ RDS</t>
  </si>
  <si>
    <t>Realizační dokumentace včetně montážních výkresů</t>
  </si>
  <si>
    <t>Zahrnuje veškeré náklady spojené s vypracováním dokumentace dodavatele, která je nutná pro realizaci díla.</t>
  </si>
  <si>
    <t>30</t>
  </si>
  <si>
    <t>703422</t>
  </si>
  <si>
    <t>ELEKTROINSTALAČNÍ TRUBKA PLASTOVÁ UV STABILNÍ VČETNĚ UPEVNĚNÍ A PŘÍSLUŠENSTVÍ DN PRŮMĚRU PŘES 25 DO 40 MM</t>
  </si>
  <si>
    <t>31</t>
  </si>
  <si>
    <t>741731</t>
  </si>
  <si>
    <t>DVEŘNÍ KONTAKT</t>
  </si>
  <si>
    <t>32</t>
  </si>
  <si>
    <t>příloha č. 2.101, 2.102 a 2.401</t>
  </si>
  <si>
    <t>33</t>
  </si>
  <si>
    <t>741B12</t>
  </si>
  <si>
    <t>ZEMNÍCÍ TYČ FEZN DÉLKY PŘES 2,0 DO 4,5 M</t>
  </si>
  <si>
    <t>34</t>
  </si>
  <si>
    <t>741C01</t>
  </si>
  <si>
    <t>EKVIPOTENCIÁLNÍ PŘÍPOJNICE</t>
  </si>
  <si>
    <t>35</t>
  </si>
  <si>
    <t>741C02</t>
  </si>
  <si>
    <t>UZEMŇOVACÍ SVORKA</t>
  </si>
  <si>
    <t>36</t>
  </si>
  <si>
    <t>741C03</t>
  </si>
  <si>
    <t>POUZDRO PRO PRŮCHOD PÁSKU STĚNOU</t>
  </si>
  <si>
    <t>37</t>
  </si>
  <si>
    <t>741C04</t>
  </si>
  <si>
    <t>OCHRANNÉ POSPOJOVÁNÍ CU VODIČEM DO 16 MM2</t>
  </si>
  <si>
    <t>38</t>
  </si>
  <si>
    <t>741C05</t>
  </si>
  <si>
    <t>SPOJOVÁNÍ UZEMŇOVACÍCH VODIČŮ</t>
  </si>
  <si>
    <t>39</t>
  </si>
  <si>
    <t>742G11</t>
  </si>
  <si>
    <t>KABEL NN DVOU- A TŘÍŽÍLOVÝ CU S PLASTOVOU IZOLACÍ DO 2,5 MM2</t>
  </si>
  <si>
    <t>příloha č. 2.801 a 2.802</t>
  </si>
  <si>
    <t>40</t>
  </si>
  <si>
    <t>742H12</t>
  </si>
  <si>
    <t>KABEL NN ČTYŘ- A PĚTIŽÍLOVÝ CU S PLASTOVOU IZOLACÍ OD 4 DO 16 MM2</t>
  </si>
  <si>
    <t>41</t>
  </si>
  <si>
    <t>742L11</t>
  </si>
  <si>
    <t>UKONČENÍ DVOU AŽ PĚTIŽÍLOVÉHO KABELU V ROZVADĚČI NEBO NA PŘÍSTROJI DO 2,5 MM2</t>
  </si>
  <si>
    <t>42</t>
  </si>
  <si>
    <t>742L12</t>
  </si>
  <si>
    <t>UKONČENÍ DVOU AŽ PĚTIŽÍLOVÉHO KABELU V ROZVADĚČI NEBO NA PŘÍSTROJI OD 4 DO 16 MM2</t>
  </si>
  <si>
    <t>43</t>
  </si>
  <si>
    <t>742P13</t>
  </si>
  <si>
    <t>ZATAŽENÍ KABELU DO CHRÁNIČKY - KABEL DO 4 KG/M</t>
  </si>
  <si>
    <t>44</t>
  </si>
  <si>
    <t>742P14</t>
  </si>
  <si>
    <t>ZATAŽENÍ KABELU DO CHRÁNIČKY - KABEL PŘES 4 KG/M</t>
  </si>
  <si>
    <t>45</t>
  </si>
  <si>
    <t>742P15</t>
  </si>
  <si>
    <t>OZNAČOVACÍ ŠTÍTEK NA KABEL</t>
  </si>
  <si>
    <t>46</t>
  </si>
  <si>
    <t>742P17</t>
  </si>
  <si>
    <t>VYHLEDÁNÍ STÁVAJÍCÍHO KABELU (MĚŘENÍ, SONDA)</t>
  </si>
  <si>
    <t>příloha č. 2.101, 2.102 a 2.801</t>
  </si>
  <si>
    <t>47</t>
  </si>
  <si>
    <t>744M31</t>
  </si>
  <si>
    <t>OVLADAČ NOUZOVÉHO VYPNUTÍ KOMPLETNÍ (STOP TLAČÍTKO) DO 10 A</t>
  </si>
  <si>
    <t>příloha č. 1.001 a 2.501</t>
  </si>
  <si>
    <t>48</t>
  </si>
  <si>
    <t>744R12</t>
  </si>
  <si>
    <t>SVORKA OD 4 DO 16 MM2</t>
  </si>
  <si>
    <t>49</t>
  </si>
  <si>
    <t>747413</t>
  </si>
  <si>
    <t>MĚŘENÍ ZEMNÍCH ODPORŮ - ZEMNICÍ SÍTĚ DÉLKY PÁSKU DO 100 M</t>
  </si>
  <si>
    <t>50</t>
  </si>
  <si>
    <t>748151</t>
  </si>
  <si>
    <t>BEZPEČNOSTNÍ TABULKA</t>
  </si>
  <si>
    <t>51</t>
  </si>
  <si>
    <t>75A131</t>
  </si>
  <si>
    <t>KABEL METALICKÝ DVOUPLÁŠŤOVÝ DO 12 PÁRŮ - DODÁVKA</t>
  </si>
  <si>
    <t>KMPÁR</t>
  </si>
  <si>
    <t>52</t>
  </si>
  <si>
    <t>75A141</t>
  </si>
  <si>
    <t>KABEL METALICKÝ DVOUPLÁŠŤOVÝ PŘES 12 PÁRŮ - DODÁVKA</t>
  </si>
  <si>
    <t>53</t>
  </si>
  <si>
    <t>75A217</t>
  </si>
  <si>
    <t>ZATAŽENÍ A SPOJKOVÁNÍ KABELŮ DO 12 PÁRŮ - MONTÁŽ</t>
  </si>
  <si>
    <t>54</t>
  </si>
  <si>
    <t>75A227</t>
  </si>
  <si>
    <t>ZATAŽENÍ A SPOJKOVÁNÍ KABELŮ PŘES 12 PÁRŮ - MONTÁŽ</t>
  </si>
  <si>
    <t>55</t>
  </si>
  <si>
    <t>75A311</t>
  </si>
  <si>
    <t>KABELOVÁ FORMA (UKONČENÍ KABELŮ) PRO KABELY ZABEZPEČOVACÍ DO 12 PÁRŮ</t>
  </si>
  <si>
    <t>56</t>
  </si>
  <si>
    <t>75A312</t>
  </si>
  <si>
    <t>KABELOVÁ FORMA (UKONČENÍ KABELŮ) PRO KABELY ZABEZPEČOVACÍ PŘES 12 PÁRŮ</t>
  </si>
  <si>
    <t>57</t>
  </si>
  <si>
    <t>75A321</t>
  </si>
  <si>
    <t>SPOJKA ROVNÁ PRO PLASTOVÉ KABELY S JÁDRY O PRŮMĚRU 1 MM2 DO 12 PÁRŮ</t>
  </si>
  <si>
    <t>58</t>
  </si>
  <si>
    <t>75A322</t>
  </si>
  <si>
    <t>SPOJKA ROVNÁ PRO PLASTOVÉ KABELY S JÁDRY O PRŮMĚRU 1 MM2 PŘES 12 PÁRŮ</t>
  </si>
  <si>
    <t>59</t>
  </si>
  <si>
    <t>75A420</t>
  </si>
  <si>
    <t>OZNAČENÍ KABELŮ ZNAČKOVACÍ KABELOVOU OBJÍMKOU</t>
  </si>
  <si>
    <t>60</t>
  </si>
  <si>
    <t>75B111</t>
  </si>
  <si>
    <t>VNITŘNÍ KABELOVÉ ROZVODY DO 20 KABELŮ - DODÁVKA</t>
  </si>
  <si>
    <t>61</t>
  </si>
  <si>
    <t>75B117</t>
  </si>
  <si>
    <t>VNITŘNÍ KABELOVÉ ROZVODY DO 20 KABELŮ - MONTÁŽ</t>
  </si>
  <si>
    <t>62</t>
  </si>
  <si>
    <t>75B118</t>
  </si>
  <si>
    <t>VNITŘNÍ KABELOVÉ ROZVODY DO 20 KABELŮ - DEMONTÁŽ</t>
  </si>
  <si>
    <t>63</t>
  </si>
  <si>
    <t>75B418</t>
  </si>
  <si>
    <t>STOJANOVÁ ŘADA PRO 1 STOJAN - DEMONTÁŽ</t>
  </si>
  <si>
    <t>64</t>
  </si>
  <si>
    <t>75B421</t>
  </si>
  <si>
    <t>STOJANOVÁ ŘADA PRO 2 STOJANY - DODÁVKA</t>
  </si>
  <si>
    <t>příloha č. 2.501</t>
  </si>
  <si>
    <t>65</t>
  </si>
  <si>
    <t>75B427</t>
  </si>
  <si>
    <t>STOJANOVÁ ŘADA PRO 2 STOJANY - MONTÁŽ</t>
  </si>
  <si>
    <t>66</t>
  </si>
  <si>
    <t>75B471</t>
  </si>
  <si>
    <t>KABELOVÝ ROŠT VODOROVNÝ - DODÁVKA</t>
  </si>
  <si>
    <t>67</t>
  </si>
  <si>
    <t>75B477</t>
  </si>
  <si>
    <t>KABELOVÝ ROŠT VODOROVNÝ - MONTÁŽ</t>
  </si>
  <si>
    <t>68</t>
  </si>
  <si>
    <t>75B478</t>
  </si>
  <si>
    <t>KABELOVÝ ROŠT VODOROVNÝ - DEMONTÁŽ</t>
  </si>
  <si>
    <t>69</t>
  </si>
  <si>
    <t>75B481</t>
  </si>
  <si>
    <t>KABELOVÝ ROŠT SVISLÝ - DODÁVKA</t>
  </si>
  <si>
    <t>70</t>
  </si>
  <si>
    <t>75B487</t>
  </si>
  <si>
    <t>KABELOVÝ ROŠT SVISLÝ - MONTÁŽ</t>
  </si>
  <si>
    <t>71</t>
  </si>
  <si>
    <t>75B488</t>
  </si>
  <si>
    <t>KABELOVÝ ROŠT SVISLÝ - DEMONTÁŽ</t>
  </si>
  <si>
    <t>72</t>
  </si>
  <si>
    <t>75B6A1</t>
  </si>
  <si>
    <t>USMĚRŇOVAČ 24 V/50 A - DODÁVKA</t>
  </si>
  <si>
    <t>Bude dodán usměrňovač alespoň s výkonem 40A.</t>
  </si>
  <si>
    <t>příloha č. 1.001, 2.501 a 2.901</t>
  </si>
  <si>
    <t>73</t>
  </si>
  <si>
    <t>75B6G7</t>
  </si>
  <si>
    <t>USMĚRŇOVAČ - MONTÁŽ</t>
  </si>
  <si>
    <t>74</t>
  </si>
  <si>
    <t>75B6G8</t>
  </si>
  <si>
    <t>USMĚRŇOVAČ - DEMONTÁŽ</t>
  </si>
  <si>
    <t>75B6T7</t>
  </si>
  <si>
    <t>BATERIE - MONTÁŽ</t>
  </si>
  <si>
    <t>76</t>
  </si>
  <si>
    <t>75B6T8</t>
  </si>
  <si>
    <t>BATERIE - DEMONTÁŽ</t>
  </si>
  <si>
    <t>77</t>
  </si>
  <si>
    <t>75B742</t>
  </si>
  <si>
    <t>OCHRANNÁ OPATŘENÍ PROTI ATMOSFÉRICKÝM VLIVŮM - JEDNOKOLEJNÁ TRAŤ BEZ TRAKCÍ</t>
  </si>
  <si>
    <t>příloha č.1.001 a 2.401</t>
  </si>
  <si>
    <t>78</t>
  </si>
  <si>
    <t>75C917</t>
  </si>
  <si>
    <t>SNÍMAČ POČÍTAČE NÁPRAV - MONTÁŽ</t>
  </si>
  <si>
    <t>příloha č. 2.401</t>
  </si>
  <si>
    <t>79</t>
  </si>
  <si>
    <t>75C918</t>
  </si>
  <si>
    <t>SNÍMAČ POČÍTAČE NÁPRAV - DEMONTÁŽ</t>
  </si>
  <si>
    <t>80</t>
  </si>
  <si>
    <t>75D111</t>
  </si>
  <si>
    <t>SKŘÍŇ LOGIKY RELÉOVÉHO PŘEJEZDOVÉHO ZABEZPEČOVACÍHO ZAŘÍZENÍ - DODÁVKA</t>
  </si>
  <si>
    <t>Vnitřní výstroj PZS umístěná ve dvou reléových stojanech</t>
  </si>
  <si>
    <t>81</t>
  </si>
  <si>
    <t>75D117</t>
  </si>
  <si>
    <t>SKŘÍŇ LOGIKY RELÉOVÉHO PŘEJEZDOVÉHO ZABEZPEČOVACÍHO ZAŘÍZENÍ - MONTÁŽ</t>
  </si>
  <si>
    <t>82</t>
  </si>
  <si>
    <t>75D118</t>
  </si>
  <si>
    <t>SKŘÍŇ LOGIKY RELÉOVÉHO PŘEJEZDOVÉHO ZABEZPEČOVACÍHO ZAŘÍZENÍ - DEMONTÁŽ</t>
  </si>
  <si>
    <t>83</t>
  </si>
  <si>
    <t>75D161</t>
  </si>
  <si>
    <t>RELÉOVÝ DOMEK (DO 9 M2) PREFABRIKOVANÝ, IZOLOVANÝ, S KLIMATIZACÍ A VNITŘNÍ KABELIZACÍ - DODÁVKA</t>
  </si>
  <si>
    <t>Reléový domek PZS s nuceným větráním, valbovou střechou a stříškou u vstupu.</t>
  </si>
  <si>
    <t>84</t>
  </si>
  <si>
    <t>75D167</t>
  </si>
  <si>
    <t>RELÉOVÝ DOMEK (DO 9 M2) PREFABRIKOVANÝ - MONTÁŽ</t>
  </si>
  <si>
    <t>85</t>
  </si>
  <si>
    <t>75D168</t>
  </si>
  <si>
    <t>RELÉOVÝ DOMEK (DO 9 M2) PREFABRIKOVANÝ - DEMONTÁŽ</t>
  </si>
  <si>
    <t>86</t>
  </si>
  <si>
    <t>75D211</t>
  </si>
  <si>
    <t>VÝSTRAŽNÍK SE ZÁVOROU, 1 SKŘÍŇ - DODÁVKA</t>
  </si>
  <si>
    <t>LED výstražník, hliníkové břevno s LED svítilnami</t>
  </si>
  <si>
    <t>příloha č. 2.202</t>
  </si>
  <si>
    <t>87</t>
  </si>
  <si>
    <t>75D217</t>
  </si>
  <si>
    <t>VÝSTRAŽNÍK SE ZÁVOROU, 1 SKŘÍŇ - MONTÁŽ</t>
  </si>
  <si>
    <t>včetně označení samolepkou s číslem přejezdu, hliníkové břevno s LED svítilnami</t>
  </si>
  <si>
    <t>88</t>
  </si>
  <si>
    <t>75D221</t>
  </si>
  <si>
    <t>VÝSTRAŽNÍK BEZ ZÁVORY, 1 SKŘÍŇ - DODÁVKA</t>
  </si>
  <si>
    <t>LED výstražník, včetně označovacího pásu</t>
  </si>
  <si>
    <t>89</t>
  </si>
  <si>
    <t>75D227</t>
  </si>
  <si>
    <t>VÝSTRAŽNÍK BEZ ZÁVORY, 1 SKŘÍŇ - MONTÁŽ</t>
  </si>
  <si>
    <t>včetně označení samolepkou s číslem přejezdu</t>
  </si>
  <si>
    <t>90</t>
  </si>
  <si>
    <t>75D228</t>
  </si>
  <si>
    <t>VÝSTRAŽNÍK BEZ ZÁVORY, 1 SKŘÍŇ - DEMONTÁŽ</t>
  </si>
  <si>
    <t>91</t>
  </si>
  <si>
    <t>75D241</t>
  </si>
  <si>
    <t>VÝSTRAŽNÍK BEZ ZÁVORY, 2 SKŘÍNĚ - DODÁVKA</t>
  </si>
  <si>
    <t>LED výstražník včetně označovacího pásu</t>
  </si>
  <si>
    <t>92</t>
  </si>
  <si>
    <t>75D247</t>
  </si>
  <si>
    <t>VÝSTRAŽNÍK BEZ ZÁVORY, 2 SKŘÍNĚ - MONTÁŽ</t>
  </si>
  <si>
    <t>93</t>
  </si>
  <si>
    <t>75D248</t>
  </si>
  <si>
    <t>VÝSTRAŽNÍK BEZ ZÁVORY, 2 SKŘÍNĚ - DEMONTÁŽ</t>
  </si>
  <si>
    <t>94</t>
  </si>
  <si>
    <t>75D251</t>
  </si>
  <si>
    <t>MECHANICKÁ ZÁVORA - DODÁVKA</t>
  </si>
  <si>
    <t>hliníkové břevno s LED svítilnami</t>
  </si>
  <si>
    <t>95</t>
  </si>
  <si>
    <t>75D257</t>
  </si>
  <si>
    <t>MECHANICKÁ ZÁVORA - MONTÁŽ</t>
  </si>
  <si>
    <t>96</t>
  </si>
  <si>
    <t>75D271</t>
  </si>
  <si>
    <t>ZAŘÍZENÍ (PZZ) PRO NEVIDOMÉ - DODÁVKA</t>
  </si>
  <si>
    <t>97</t>
  </si>
  <si>
    <t>75D277</t>
  </si>
  <si>
    <t>ZAŘÍZENÍ (PZZ) PRO NEVIDOMÉ - MONTÁŽ</t>
  </si>
  <si>
    <t>98</t>
  </si>
  <si>
    <t>75E117</t>
  </si>
  <si>
    <t>DOZOR PRACOVNÍKŮ PROVOZOVATELE PŘI PRÁCI NA ŽIVÉM ZAŘÍZENÍ</t>
  </si>
  <si>
    <t>HOD</t>
  </si>
  <si>
    <t>99</t>
  </si>
  <si>
    <t>75E127</t>
  </si>
  <si>
    <t>CELKOVÁ PROHLÍDKA ZAŘÍZENÍ A VYHOTOVENÍ REVIZNÍ ZPRÁVY</t>
  </si>
  <si>
    <t>100</t>
  </si>
  <si>
    <t>75E197</t>
  </si>
  <si>
    <t>PŘÍPRAVA A CELKOVÉ ZKOUŠKY PŘEJEZDOVÉHO ZABEZPEČOVACÍHO ZAŘÍZENÍ PRO JEDNU KOLEJ</t>
  </si>
  <si>
    <t>101</t>
  </si>
  <si>
    <t>75E1B7</t>
  </si>
  <si>
    <t>REGULACE A ZKOUŠENÍ ZABEZPEČOVACÍHO ZAŘÍZENÍ</t>
  </si>
  <si>
    <t>102</t>
  </si>
  <si>
    <t>75E1C7</t>
  </si>
  <si>
    <t>PROTOKOL UTZ</t>
  </si>
  <si>
    <t>103</t>
  </si>
  <si>
    <t>75I221</t>
  </si>
  <si>
    <t>KABEL ZEMNÍ DVOUPLÁŠŤOVÝ BEZ PANCÍŘE PRŮMĚRU ŽÍLY 0,8 MM DO 5XN</t>
  </si>
  <si>
    <t>KMČTYŘKA</t>
  </si>
  <si>
    <t>104</t>
  </si>
  <si>
    <t>75I22X</t>
  </si>
  <si>
    <t>KABEL ZEMNÍ DVOUPLÁŠŤOVÝ BEZ PANCÍŘE PRŮMĚRU ŽÍLY 0,8 MM - MONTÁŽ</t>
  </si>
  <si>
    <t>105</t>
  </si>
  <si>
    <t>75IH11</t>
  </si>
  <si>
    <t>UKONČENÍ KABELU CELOPLASTOVÉHO BEZ PANCÍŘE DO 40 ŽIL</t>
  </si>
  <si>
    <t>106</t>
  </si>
  <si>
    <t>75IH1Y</t>
  </si>
  <si>
    <t>UKONČENÍ KABELU CELOPLASTOVÉHO BEZ PANCÍŘE - DEMONTÁŽ</t>
  </si>
  <si>
    <t>107</t>
  </si>
  <si>
    <t>75IH31</t>
  </si>
  <si>
    <t>UKONČENÍ KABELU FORMA KABELOVÁ DÉLKY DO 0,5 M DO 5XN</t>
  </si>
  <si>
    <t>108</t>
  </si>
  <si>
    <t>75IH9X</t>
  </si>
  <si>
    <t>UKONČENÍ KABELU ŠTÍTEK KABELOVÝ - MONTÁŽ</t>
  </si>
  <si>
    <t>109</t>
  </si>
  <si>
    <t>75IH9Y</t>
  </si>
  <si>
    <t>UKONČENÍ KABELU ŠTÍTEK KABELOVÝ - DEMONTÁŽ</t>
  </si>
  <si>
    <t>110</t>
  </si>
  <si>
    <t>75II11</t>
  </si>
  <si>
    <t>SPOJKA PRO CELOPLASTOVÉ KABELY BEZ PANCÍŘE DO 100 ŽIL</t>
  </si>
  <si>
    <t>111</t>
  </si>
  <si>
    <t>75II1X</t>
  </si>
  <si>
    <t>SPOJKA PRO CELOPLASTOVÉ KABELY BEZ PANCÍŘE - MONTÁŽ</t>
  </si>
  <si>
    <t>112</t>
  </si>
  <si>
    <t>75K671</t>
  </si>
  <si>
    <t>AKUMULÁTOROVÁ BATERIE - STOJAN/NOSIČ AKUMULÁTORŮ - DODÁVKA</t>
  </si>
  <si>
    <t>113</t>
  </si>
  <si>
    <t>75K67X</t>
  </si>
  <si>
    <t>AKUMULÁTOROVÁ BATERIE - STOJAN/NOSIČ AKUMULÁTORŮ - MONTÁŽ</t>
  </si>
  <si>
    <t>114</t>
  </si>
  <si>
    <t>75K67Y</t>
  </si>
  <si>
    <t>AKUMULÁTOROVÁ BATERIE - STOJAN/NOSIČ AKUMULÁTORŮ - DEMONTÁŽ</t>
  </si>
  <si>
    <t>115</t>
  </si>
  <si>
    <t>914161</t>
  </si>
  <si>
    <t>DOPRAVNÍ ZNAČKY ZÁKLADNÍ VELIKOSTI HLINÍKOVÉ FÓLIE TŘ 1 - DODÁVKA A MONTÁŽ</t>
  </si>
  <si>
    <t>dopravní značka A32a  se zelenožlutým zvýrazněním</t>
  </si>
  <si>
    <t>116</t>
  </si>
  <si>
    <t>914163</t>
  </si>
  <si>
    <t>DOPRAVNÍ ZNAČKY ZÁKLADNÍ VELIKOSTI HLINÍKOVÉ FÓLIE TŘ 1 - DEMONTÁŽ</t>
  </si>
  <si>
    <t>117</t>
  </si>
  <si>
    <t>R10</t>
  </si>
  <si>
    <t>Dodávka a montáž podlahové krytiny do RD</t>
  </si>
  <si>
    <t>Položka zahrnuje kompletní dodávku a montáž podlahové krytiny v reléovém domku. Položka zahrnuje veškerý potřebný materiál pro realizaci včetně mimostaveništní a vnitrostaveništní dopravy.</t>
  </si>
  <si>
    <t>118</t>
  </si>
  <si>
    <t>R3</t>
  </si>
  <si>
    <t>1-YY do 1 x 35 mm2, kabel s plastovou izolací</t>
  </si>
  <si>
    <t>Položka zahrnuje kompletní dodávku a montáž příslušného kabelu. Položka zahrnuje veškerý potřebný materiál a práci pro realizaci včetně mimostaveništní a vnitrostaveništní dopravy.</t>
  </si>
  <si>
    <t>119</t>
  </si>
  <si>
    <t>R4</t>
  </si>
  <si>
    <t>Atypický výložník pro výstražník</t>
  </si>
  <si>
    <t>pro výstražníky A1,A2 a D</t>
  </si>
  <si>
    <t>Dodávka a montáž zařízení   podle jeho typu a potřebného pomocného materiálu a  dopravy do staveništního skladu.zařízení  se měří v kusech (ks).Položka obsahuje všechny náklady na dodávku a montáž zařízení  včetně pomocného materiálu, náklady na dopravu do místa určení.</t>
  </si>
  <si>
    <t>120</t>
  </si>
  <si>
    <t>R5</t>
  </si>
  <si>
    <t>Přenosový a diagnostický systém s dálkovým vyčítáním dat</t>
  </si>
  <si>
    <t>Dodávka a montáž přenosového zařízení včetně diagnostiky PZS s dálkovým vyčítáním dat s napojením na stávající systém provozovaný na trati. Včetně úpravy pracoviště JOP v ŽST Valašksé Meziříčí.</t>
  </si>
  <si>
    <t>Položka zahrnuje kompletní dodávku a montáž přenosového zařízení a diagnostiky PZS s dálkovým vyčítáním dat a s napojením na stávající diagnostický systém na trati (včetně jeho případné úpravy). Položka zahrnuje veškerý potřebný materiál a práci pro realizaci včetně mimostaveništní a vnitrostaveništní dopravy.</t>
  </si>
  <si>
    <t>121</t>
  </si>
  <si>
    <t>R6</t>
  </si>
  <si>
    <t>Deska místního ovládání pro přejezd</t>
  </si>
  <si>
    <t>Skříňka místního ovládání</t>
  </si>
  <si>
    <t>Položka zahrnuje kompletní dodávku skříňky místního ovládání (SMO) pro PZS. Položka zahrnuje veškerý potřebný materiál pro realizaci včetně mimostaveništní a vnitrostaveništní dopravy.</t>
  </si>
  <si>
    <t>122</t>
  </si>
  <si>
    <t>R7</t>
  </si>
  <si>
    <t>Deska místního ovládání pro přejezd - montáž</t>
  </si>
  <si>
    <t>Položka zahrnuje kompletní montáž skříňky místního ovládání (SMO) pro PZS. Položka zahrnuje veškerou potřebnou práci pro realizaci včetně mimostaveništní a vnitrostaveništní dopravy.</t>
  </si>
  <si>
    <t>123</t>
  </si>
  <si>
    <t>R75B6M1</t>
  </si>
  <si>
    <t>BEZÚDRŽBOVÁ BATERIE 24 V/180 AH - DODÁVKA</t>
  </si>
  <si>
    <t>1. Položka obsahuje:  
 – dodání kompletní baterie podle typu včetně potřebného pomocného materiálu a jeho dopravy na místo určení  
 – pořízení příslušné baterie včetně pomocného materiálu, na dopravu do místa určení  
2. Položka neobsahuje:  
 X  
3. Způsob měření:  
Udává se počet kusů kompletní konstrukce nebo práce.</t>
  </si>
  <si>
    <t>124</t>
  </si>
  <si>
    <t>R8</t>
  </si>
  <si>
    <t>Deska místního ovládání pro přejezd - demontáž</t>
  </si>
  <si>
    <t>125</t>
  </si>
  <si>
    <t>R9</t>
  </si>
  <si>
    <t>Plechová skříň pro úschovu dokumentace v RD PZS</t>
  </si>
  <si>
    <t>Rozměr skříně alespoň 400 a 500 mm.</t>
  </si>
  <si>
    <t>Položka zahrnuje kompletní dodávku a montáž plechové skříně pro úschovu dokumentace na přejezdu v reléovém domku. Položka zahrnuje veškerý potřebný materiál pro realizaci včetně mimostaveništní a vnitrostaveništní dopravy.</t>
  </si>
  <si>
    <t>126</t>
  </si>
  <si>
    <t>R93657</t>
  </si>
  <si>
    <t>Žebříky kovové</t>
  </si>
  <si>
    <t>Žebřík pro údržbu světel výstražníků</t>
  </si>
  <si>
    <t>položka zahrnuje:  
- dodání a uložení předepsané konstrukce z předepsaného materiálu včetně vnitrostaveništní a mimostaveništní dopravy  
- předepsanou povrchovou úpravu  
- veškeré potřebné pomocné práce  
- veškerý pomocný a upevňovací materiál</t>
  </si>
  <si>
    <t>Odpady</t>
  </si>
  <si>
    <t>127</t>
  </si>
  <si>
    <t>R015112</t>
  </si>
  <si>
    <t>POPLATKY ZA LIKVIDACŮ ODPADŮ NEKONTAMINOVANÝCH - 17 05 04  VYTĚŽENÉ ZEMINY A HORNINY -  II. TŘÍDA TĚŽITELNOSTI VČETNĚ DOPRAVY</t>
  </si>
  <si>
    <t>Položku NENACEŇOVAT v rámci výběrového řízení na zhotovení stavby, viz SO 90-90.</t>
  </si>
  <si>
    <t>1. Položka obsahuje: 
- veškeré poplatky provozovateli skládky, recyklační linky nebo jiného zařízení na zpracování nebo likvidaci odpadů související s převzetím, uložením, zpracováním nebo likvidací odpadu 
- náklady spojené s dopravou odpadu z místa stavby na místo převzetí provozovatelem skládky, recyklační linky nebo jiného zařízení na zpracování nebo likvidaci odpadů 
- náklady spojené s vyložením a manipulací s materiálem v místě skládky 
2. Položka neobsahuje: 
- náklady spojené s naložením a manipulací s materiálem 
3. Způsob měření: 
Tunou se rozumí hmotnost odpadu vytříděného v souladu se zákonem č. 185/2001 Sb., o nakládání s odpady, v platném znění.</t>
  </si>
  <si>
    <t>128</t>
  </si>
  <si>
    <t>R015140</t>
  </si>
  <si>
    <t>POPLATKY ZA LIKVIDACŮ ODPADŮ NEKONTAMINOVANÝCH - 17 01 01  BETON Z DEMOLIC OBJEKTŮ, ZÁKLADŮ TV VČETNĚ DOPRAVY</t>
  </si>
  <si>
    <t>129</t>
  </si>
  <si>
    <t>R015240</t>
  </si>
  <si>
    <t>POPLATKY ZA LIKVIDACŮ ODPADŮ NEKONTAMINOVANÝCH - 20 03 99  ODPAD PODOBNÝ KOMUNÁLNÍMU ODPADU VČETNĚ DOPRAVY</t>
  </si>
  <si>
    <t>130</t>
  </si>
  <si>
    <t>R015310</t>
  </si>
  <si>
    <t>POPLATKY ZA LIKVIDACŮ ODPADŮ NEKONTAMINOVANÝCH - 16 02 14  ELEKTROŠROT (VYŘAZENÁ EL. ZAŘÍZENÍ A PŘÍSTR. - AL, CU A VZ. KOVY) VČETNĚ DOPRAVY</t>
  </si>
  <si>
    <t>131</t>
  </si>
  <si>
    <t>R015420</t>
  </si>
  <si>
    <t>POPLATKY ZA LIKVIDACŮ ODPADŮ NEKONTAMINOVANÝCH - 17 06 04  ZBYTKY IZOLAČNÍCH MATERIÁLŮ VČETNĚ DOPRAVY</t>
  </si>
  <si>
    <t>132</t>
  </si>
  <si>
    <t>R015430</t>
  </si>
  <si>
    <t>POPLATKY ZA LIKVIDACŮ ODPADŮ NEKONTAMINOVANÝCH - 17 09 04  LAMINÁT Z DEMOLIC RELÉOVÝCH DOMKŮ VČETNĚ DOPRAVY</t>
  </si>
  <si>
    <t>133</t>
  </si>
  <si>
    <t>R015621</t>
  </si>
  <si>
    <t>POPLATKY ZA LIKVIDACŮ ODPADŮ NEBEZPEČNÝCH - 17 04 10* KABELY S PLASTOVOU IZOLACÍ VČETNĚ DOPRAVY</t>
  </si>
  <si>
    <t>134</t>
  </si>
  <si>
    <t>R015650</t>
  </si>
  <si>
    <t>POPLATKY ZA LIKVIDACŮ ODPADŮ NEBEZPEČNÝCH - 16 06 02*  NIKL - KADMIOVÉ BATERIE A AKUMULÁTORY VČETNĚ DOPRAVY</t>
  </si>
  <si>
    <t>PS 02</t>
  </si>
  <si>
    <t>Úprava stávajících sdělovacích kabelů</t>
  </si>
  <si>
    <t>Všeobecné konstrukce a práce</t>
  </si>
  <si>
    <t>KPL</t>
  </si>
  <si>
    <t>R029111</t>
  </si>
  <si>
    <t>OSTATNÍ POŽADAVKY - GEODETICKÉ ZAMĚŘENÍ</t>
  </si>
  <si>
    <t>HM</t>
  </si>
  <si>
    <t>Zahrnuje veškeré náklady spojené s objednatelem požadovanými pracemi.</t>
  </si>
  <si>
    <t>R029131</t>
  </si>
  <si>
    <t>VYTYČENÍ TRASY KABELOVÉHO VEDENÍ V OBVODU ŽELEZNIČNÍ STANICE</t>
  </si>
  <si>
    <t>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</si>
  <si>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Hloubené vykopávky</t>
  </si>
  <si>
    <t>131831</t>
  </si>
  <si>
    <t>HLOUBENÍ JAM ZAPAŽ I NEPAŽ TŘ II, ODVOZ DO 1KM</t>
  </si>
  <si>
    <t>13183B</t>
  </si>
  <si>
    <t>HLOUBENÍ JAM ZAPAŽ I NEPAŽ TŘ. II - DOPRAVA</t>
  </si>
  <si>
    <t>M3KM</t>
  </si>
  <si>
    <t>Přebytečná zemina - sloupový rozvaděč, kabelové komory</t>
  </si>
  <si>
    <t>132831</t>
  </si>
  <si>
    <t>HLOUBENÍ RÝH ŠÍŘ DO 2M PAŽ I NEPAŽ TŘ. II, ODVOZ DO 1KM</t>
  </si>
  <si>
    <t>13283B</t>
  </si>
  <si>
    <t>HLOUBENÍ RÝH ŠÍŘ DO 2M PAŽ I NEPAŽ TŘ. II - DOPRAVA</t>
  </si>
  <si>
    <t>Přebytečná zemina</t>
  </si>
  <si>
    <t>Ražení a protlačování</t>
  </si>
  <si>
    <t>R141731</t>
  </si>
  <si>
    <t>Podchod pod kolejí, vozovkou metodou horizontálně řízeného vrtu do fí.chráničky 20cm</t>
  </si>
  <si>
    <t>Položka obsahuje veškeré práce a materiál obsažený v názvu položky.</t>
  </si>
  <si>
    <t>Konstrukce ze zemin</t>
  </si>
  <si>
    <t>Povrchové úpravy terénu (i vegetační)</t>
  </si>
  <si>
    <t>18215</t>
  </si>
  <si>
    <t>ÚPRAVA POVRCHŮ SROVNÁNÍ ÚZEMÍ V TL. DO 0,50M</t>
  </si>
  <si>
    <t>Všeobecné práce pro silnoproud a slaboproud</t>
  </si>
  <si>
    <t>701001</t>
  </si>
  <si>
    <t>OZNAČOVACÍ ŠTÍTEK KABELOVÉHO VEDENÍ, SPOJKY NEBO KABELOVÉ SKŘÍNĚ (VČETNĚ OBJÍMKY)</t>
  </si>
  <si>
    <t>701003</t>
  </si>
  <si>
    <t>BETONOVÝ OZNAČNÍK</t>
  </si>
  <si>
    <t>701004</t>
  </si>
  <si>
    <t>VYHLEDÁVACÍ MARKER ZEMNÍ</t>
  </si>
  <si>
    <t>701CFAR</t>
  </si>
  <si>
    <t>702111</t>
  </si>
  <si>
    <t>KABELOVÝ ŽLAB ZEMNÍ VČETNĚ KRYTU SVĚTLÉ ŠÍŘKY DO 120 MM</t>
  </si>
  <si>
    <t>Plastový žlab</t>
  </si>
  <si>
    <t>702313</t>
  </si>
  <si>
    <t>ZAKRYTÍ KABELŮ VÝSTRAŽNOU FÓLIÍ ŠÍŘKY PŘES 40 CM</t>
  </si>
  <si>
    <t>703754</t>
  </si>
  <si>
    <t>PROTIPOŽÁRNÍ UCPÁVKA PROSTUPU KABELOVÉHO PR. DO 110MM, DO EI 90 MIN.</t>
  </si>
  <si>
    <t>703762</t>
  </si>
  <si>
    <t>KABELOVÁ UCPÁVKA VODĚ ODOLNÁ PRO VNITŘNÍ PRŮMĚR OTVORU 65 - 110MM</t>
  </si>
  <si>
    <t>R701ADD1</t>
  </si>
  <si>
    <t>Vypracování kabelové knihy plánů</t>
  </si>
  <si>
    <t>100M</t>
  </si>
  <si>
    <t>Položka obsahuje náklady na vypracování kabelové knihy plánů skutečného stavu provedených prací.Cena položky je vč. ostatních rozpočtových nákladů</t>
  </si>
  <si>
    <t>R7037541</t>
  </si>
  <si>
    <t>PROTIPOŽÁRNÍ UCPÁVKA PROSTUPU KABELOVÉHO PR. DO 110MM - DEMONTÁŽ</t>
  </si>
  <si>
    <t>Položka obsahuje: Demontáž protipožární ucpávky vč. příslušenství a pomocného materiálu. Dále obsahuje cenu za pom. mechanismy včetně všech ostatních vedlejších nákladů.</t>
  </si>
  <si>
    <t>R7037621</t>
  </si>
  <si>
    <t>KABELOVÁ UCPÁVKA VODĚ ODOLNÁ PRO VNITŘNÍ PRŮMĚR OTVORU 65 - 110MM - DEMONTÁŽ</t>
  </si>
  <si>
    <t>Položka obsahuje: Demontáž kabelové ucpávky vč. příslušenství ( utěsňovací spony apod. ) a pomocného materiálu. Dále obsahuje cenu za pom. mechanismy včetně všech ostatních vedlejších nákladů.</t>
  </si>
  <si>
    <t>Silnoproud</t>
  </si>
  <si>
    <t>747211</t>
  </si>
  <si>
    <t>CELKOVÁ PROHLÍDKA, ZKOUŠENÍ, MĚŘENÍ A VYHOTOVENÍ VÝCHOZÍ REVIZNÍ ZPRÁVY, PRO OBJEM IN DO 100 TIS. KČ</t>
  </si>
  <si>
    <t>R7413111</t>
  </si>
  <si>
    <t>ZÁSUVKA INSTALAČNÍ JEDNODUCHÁ, NA DIN LIŠTU</t>
  </si>
  <si>
    <t>zásuvka do rozjišťovacího panelu na DIN lištu</t>
  </si>
  <si>
    <t>1. Položka obsahuje:  
 – kompletní přístroj vč. příslušenství  
2. Položka neobsahuje:  
 X  
3. Způsob měření:  
Udává se počet kusů kompletní konstrukce nebo práce.</t>
  </si>
  <si>
    <t>R74131X1</t>
  </si>
  <si>
    <t>ZÁSUVKA INSTALAČNÍ JEDNODUCHÁ, NA DIN LIŠTU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</si>
  <si>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</si>
  <si>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746676</t>
  </si>
  <si>
    <t>VYSOKORYCHLOSTNÍ MODEM NA METALICKÉ VEDENÍ, DO 2 MBIT/S, ROZHRANÍ A PROTOKOL DLE SPECIFIKACE</t>
  </si>
  <si>
    <t>75I222</t>
  </si>
  <si>
    <t>KABEL ZEMNÍ DVOUPLÁŠŤOVÝ BEZ PANCÍŘE PRŮMĚRU ŽÍLY 0,8 MM DO 25XN</t>
  </si>
  <si>
    <t>75I22Y</t>
  </si>
  <si>
    <t>KABEL ZEMNÍ DVOUPLÁŠŤOVÝ BEZ PANCÍŘE PRŮMĚRU ŽÍLY 0,8 MM - DEMONTÁŽ</t>
  </si>
  <si>
    <t>75I911</t>
  </si>
  <si>
    <t>OPTOTRUBKA HDPE PRŮMĚRU DO 40 MM</t>
  </si>
  <si>
    <t>75I91X</t>
  </si>
  <si>
    <t>OPTOTRUBKA HDPE - MONTÁŽ</t>
  </si>
  <si>
    <t>OPTOTRUBKA HDPE - DEMONTÁŽ</t>
  </si>
  <si>
    <t>75I961</t>
  </si>
  <si>
    <t>OPTOTRUBKA - HERMETIZACE ÚSEKU DO 2000 M</t>
  </si>
  <si>
    <t>ÚSEK</t>
  </si>
  <si>
    <t>75IA11</t>
  </si>
  <si>
    <t>OPTOTRUBKOVÁ SPOJKA PRŮMĚRU DO 40 MM</t>
  </si>
  <si>
    <t>75IA1X</t>
  </si>
  <si>
    <t>OPTOTRUBKOVÁ SPOJKA - MONTÁŽ</t>
  </si>
  <si>
    <t>75IA1Y</t>
  </si>
  <si>
    <t>OPTOTRUBKOVÁ SPOJKA - DEMONTÁŽ</t>
  </si>
  <si>
    <t>75IA51</t>
  </si>
  <si>
    <t>OPTOTRUBKOVÁ KONCOVKA PRŮMĚRU DO 40 MM</t>
  </si>
  <si>
    <t>75IA5Y</t>
  </si>
  <si>
    <t>OPTOTRUBKOVÁ KONCOVKA - DEMONTÁŽ</t>
  </si>
  <si>
    <t>75IA61</t>
  </si>
  <si>
    <t>OPTOTRUBKOVÁ KONCOKA S VENTILKEM PRŮMĚRU DO 40 MM</t>
  </si>
  <si>
    <t>75IA6X</t>
  </si>
  <si>
    <t>OPTOTRUBKOVÁ KONCOKA S VENTILKEM - MONTÁŽ</t>
  </si>
  <si>
    <t>75IA6Y</t>
  </si>
  <si>
    <t>OPTOTRUBKOVÁ KONCOKA S VENTILKEM - DEMONTÁŽ</t>
  </si>
  <si>
    <t>75ID11</t>
  </si>
  <si>
    <t>PLASTOVÁ ZEMNÍ KOMORA PRO ULOŽENÍ REZERVY</t>
  </si>
  <si>
    <t>75ID1X</t>
  </si>
  <si>
    <t>PLASTOVÁ ZEMNÍ KOMORA PRO ULOŽENÍ REZERVY - MONTÁŽ</t>
  </si>
  <si>
    <t>75ID31</t>
  </si>
  <si>
    <t>PLASTOVÁ ZEMNÍ KOMORA TĚSNENÍ PRO HDPE TRUBKU DO 40 MM</t>
  </si>
  <si>
    <t>75ID3X</t>
  </si>
  <si>
    <t>PLASTOVÁ ZEMNÍ KOMORA TĚSNENÍ PRO HDPE TRUBKU DO 40 MM - MONTÁŽ</t>
  </si>
  <si>
    <t>75IE4Y</t>
  </si>
  <si>
    <t>SLOUPKOVÝ ROZVADĚČ DO 100 PÁRŮ - DEMONTÁŽ</t>
  </si>
  <si>
    <t>75IE51</t>
  </si>
  <si>
    <t>SLOUPKOVÝ ROZVADĚČ PŘES 100 PÁRŮ - DODÁVKA</t>
  </si>
  <si>
    <t>75IE5X</t>
  </si>
  <si>
    <t>SLOUPKOVÝ ROZVADĚČ PŘES 100 PÁRŮ - MONTÁŽ</t>
  </si>
  <si>
    <t>75IF11</t>
  </si>
  <si>
    <t>SPOJOVACÍ SVORKOVNICE 2/10</t>
  </si>
  <si>
    <t>75IF21</t>
  </si>
  <si>
    <t>ROZPOJOVACÍ SVORKOVNICE 2/10, 2/8</t>
  </si>
  <si>
    <t>75IF2Y</t>
  </si>
  <si>
    <t>ROZPOJOVACÍ SVORKOVNICE 2/10, 2/8 - DEMONTÁŽ</t>
  </si>
  <si>
    <t>75IF31</t>
  </si>
  <si>
    <t>ZEMNÍCÍ SVORKOVNICE</t>
  </si>
  <si>
    <t>75IF4Y</t>
  </si>
  <si>
    <t>MONTÁŽNÍ RÁM DO 10+1 - DEMONTÁŽ</t>
  </si>
  <si>
    <t>75IF51</t>
  </si>
  <si>
    <t>MONTÁŽNÍ RÁM 15+1</t>
  </si>
  <si>
    <t>75IF61</t>
  </si>
  <si>
    <t>MONTÁŽNÍ RÁM 20+1</t>
  </si>
  <si>
    <t>75IF9X</t>
  </si>
  <si>
    <t>KONSTRUKCE DO SKŘÍNĚ 19" PRO UPEVNĚNÍ ZAŘÍZENÍ - MONTÁŽ</t>
  </si>
  <si>
    <t>75IFA1</t>
  </si>
  <si>
    <t>NOSNÍK BLESKOJISTEK</t>
  </si>
  <si>
    <t>75IFAY</t>
  </si>
  <si>
    <t>NOSNÍK BLESKOJISTEK - DEMONTÁŽ</t>
  </si>
  <si>
    <t>75IFB1</t>
  </si>
  <si>
    <t>BLESKOJISTKA</t>
  </si>
  <si>
    <t>BLESKOJISTKA - DEMONTÁŽ</t>
  </si>
  <si>
    <t>75IH12</t>
  </si>
  <si>
    <t>UKONČENÍ KABELU CELOPLASTOVÉHO BEZ PANCÍŘE DO 100 ŽIL</t>
  </si>
  <si>
    <t>75IH32</t>
  </si>
  <si>
    <t>UKONČENÍ KABELU FORMA KABELOVÁ DÉLKY DO 0,5 M DO 25XN</t>
  </si>
  <si>
    <t>75IH3Y</t>
  </si>
  <si>
    <t>UKONČENÍ KABELU FORMA KABELOVÁ DÉLKY DO 0,5 M - DEMONTÁŽ</t>
  </si>
  <si>
    <t>75II1Y</t>
  </si>
  <si>
    <t>SPOJKA PRO CELOPLASTOVÉ KABELY BEZ PANCÍŘE - DEMONTÁŽ</t>
  </si>
  <si>
    <t>75IJ12</t>
  </si>
  <si>
    <t>MĚŘENÍ JEDNOSMĚRNÉ NA SDĚLOVACÍM KABELU</t>
  </si>
  <si>
    <t>75IJ14</t>
  </si>
  <si>
    <t>MĚŘENÍ ÚTLUMU PŘESLECHU NA BLÍZKÉM KONCI NA MÍSTNÍM SDĚL. KABELU ZA 1 ČTYŘKU XN A 1 MĚŘENÝ ÚSEK</t>
  </si>
  <si>
    <t>75IJ15</t>
  </si>
  <si>
    <t>MĚŘENÍ A VYROVNÁNÍ KAPACITNÍCH NEROVNOVÁH NA MÍSTNÍM SDĚLOVACÍM KABELU, KABEL DO 4 KM DÉLKY, 1 ČTYŘKA</t>
  </si>
  <si>
    <t>75J131</t>
  </si>
  <si>
    <t>NOSNÁ LIŠTA DIN</t>
  </si>
  <si>
    <t>75J13X</t>
  </si>
  <si>
    <t>NOSNÁ LIŠTA DIN - MONTÁŽ</t>
  </si>
  <si>
    <t>75J213</t>
  </si>
  <si>
    <t>KABEL SDĚLOVACÍ PRO VNITŘNÍ POUŽITÍ DO 10 PÁRŮ PRŮMĚRU 0,8 MM</t>
  </si>
  <si>
    <t>SYFY 10x2x0,8</t>
  </si>
  <si>
    <t>75K321</t>
  </si>
  <si>
    <t>ZÁLOŽNÍ ZDROJ UPS 230 V DO 1000 VA - DODÁVKA</t>
  </si>
  <si>
    <t>75K32X</t>
  </si>
  <si>
    <t>ZÁLOŽNÍ ZDROJ UPS 230 V DO 1000 VA - MONTÁŽ</t>
  </si>
  <si>
    <t>75K511</t>
  </si>
  <si>
    <t>BATERIOVÉ VEDENÍ O PRŮŘEZU DO 16 MM2 - DODÁVKA</t>
  </si>
  <si>
    <t>75K51X</t>
  </si>
  <si>
    <t>BATERIOVÉ VEDENÍ O PRŮŘEZU DO 16 MM2 - MONTÁŽ</t>
  </si>
  <si>
    <t>75K611</t>
  </si>
  <si>
    <t>AKUMULÁTOROVÁ BATERIE DO 100 VAH - DODÁVKA</t>
  </si>
  <si>
    <t>75K61X</t>
  </si>
  <si>
    <t>AKUMULÁTOROVÁ BATERIE DO 100 VAH - MONTÁŽ</t>
  </si>
  <si>
    <t>75M95X</t>
  </si>
  <si>
    <t>DATOVÁ INFRASTRUKTURA LAN, MODEM - MONTÁŽ</t>
  </si>
  <si>
    <t>75M95Y</t>
  </si>
  <si>
    <t>DATOVÁ INFRASTRUKTURA LAN, MODEM - DEMONTÁŽ</t>
  </si>
  <si>
    <t>75MA12</t>
  </si>
  <si>
    <t>SDĚLOVACÍ TRANSFORMÁTOR VF 150:150 SE 4KV IZOLAČNÍ PEVNOSTÍ</t>
  </si>
  <si>
    <t>75MA1X</t>
  </si>
  <si>
    <t>SDĚLOVACÍ TRANSFORMÁTOR MONTÁŽ</t>
  </si>
  <si>
    <t>R75B7111</t>
  </si>
  <si>
    <t>PŘEPĚŤOVÁ OCHRANA - K OCHRANĚ JEDNOHO PÁRU TEL. ZAŘ.</t>
  </si>
  <si>
    <t>1. Položka obsahuje:  
 – dodávka přepěťové ochrany včetně potřebného pomocného materiálu a dopravy do staveništního skladu  
 – dodávku přepěťové ochrany včetně dopravy ze skladu k místu montáže  
2. Položka neobsahuje:  
 X  
3. Způsob měření:  
Udává se počet kusů kompletní konstrukce nebo práce.</t>
  </si>
  <si>
    <t>R75B7171</t>
  </si>
  <si>
    <t>PŘEPĚŤOVÁ OCHRANA - K OCHRANĚ JEDNOHO PÁRU TEL. ZAŘ. - MONTÁŽ</t>
  </si>
  <si>
    <t>1. Položka obsahuje:  
 – montáž ochrany dle předpisu dodavatele pro montáž  
 – montáž dodaného zařízení se všemi pomocnými a doplňujícími pracemi a součástmi, případné použití mechanizmů  
2. Položka neobsahuje:  
 X  
3. Způsob měření:  
Udává se počet kusů kompletní konstrukce nebo práce.</t>
  </si>
  <si>
    <t>R75I9621</t>
  </si>
  <si>
    <t>OPTOTRUBKA - KALIBRACE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</si>
  <si>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metrů.</t>
  </si>
  <si>
    <t>R75IF912</t>
  </si>
  <si>
    <t>Dodávka - Police 1U</t>
  </si>
  <si>
    <t>Dodávka zařízení nebo materiálu určeného popisem položky, včetně nákladů na dopravu do stavenišťního skladu.</t>
  </si>
  <si>
    <t>R75IF913</t>
  </si>
  <si>
    <t>Dodávka - Vana montážní 3U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</si>
  <si>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</si>
  <si>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R75J3111</t>
  </si>
  <si>
    <t>UTP PATCHCORD DÉLKY DO 2M</t>
  </si>
  <si>
    <t>1. Položka obsahuje:  
 – dodávku specifikované kabelizace včetně potřebného drobného montážního materiálu  
 – dopravu a skladování  
2. Položka neobsahuje:  
 X  
3. Způsob měření:  
Dodávka se udává v kusech.</t>
  </si>
  <si>
    <t>R75JA531</t>
  </si>
  <si>
    <t>Dodávka - Panel zásuvkový, 19"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</si>
  <si>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</si>
  <si>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R015190_01</t>
  </si>
  <si>
    <t>POPLATKY ZA LIKVIDACŮ ODPADŮ NEKONTAMINOVANÝCH - 17 02 03  HDPE TRUBKY VČETNĚ DOPRAVY</t>
  </si>
  <si>
    <t>1. Položka obsahuje: 
- veškeré poplatky provozovateli skládky, recyklační linky nebo jiného zařízení na zpracování nebo likvidaci odpadů související s převzetím, uložením, zpracováním nebo likvidací odpadu 
- náklady spojené s dopravou odpadu z místa stavby na místo převzetí provozovatelem skládky, recyklační linky nebo jiného zařízení na zpracování nebo likvidaci odpadů 
- náklady spojené s vyložením a manipulací s materiálem v místě skládky 
2. Položka neobsahuje: 
- náklady spojené s naložením a manipulací s materiálem 
3. Způsob měření: 
Tunou se rozumí hmotnost odpadu vytříděného v souladu se zákonem č. 185/2001 Sb., o nakládání s odpady, v platném znění</t>
  </si>
  <si>
    <t>PS 03</t>
  </si>
  <si>
    <t>Rozhlasové zařízení</t>
  </si>
  <si>
    <t>703112</t>
  </si>
  <si>
    <t>KABELOVÝ ROŠT/LÁVKA NOSNÝ ŽÁROVĚ ZINKOVANÝ VČETNĚ UPEVNĚNÍ A PŘÍSLUŠENSTVÍ SVĚTLÉ ŠÍŘKY PŘES 100 DO 250 MM</t>
  </si>
  <si>
    <t>703114</t>
  </si>
  <si>
    <t>KABELOVÝ ROŠT/LÁVKA NOSNÝ ŽÁROVĚ ZINKOVANÝ VČETNĚ UPEVNĚNÍ A PŘÍSLUŠENSTVÍ SVĚTLÉ ŠÍŘKY PŘES 400 DO 600 MM</t>
  </si>
  <si>
    <t>703512</t>
  </si>
  <si>
    <t>ELEKTROINSTALAČNÍ LIŠTA ŠÍŘKY PŘES 30 DO 60MM</t>
  </si>
  <si>
    <t>PROTIPOŽÁRNÍ UCPÁVKA PROSTUPU KABELOVÉHO PR. DO 20MM, DO EI 90 MIN.</t>
  </si>
  <si>
    <t>703763</t>
  </si>
  <si>
    <t>KABELOVÁ UCPÁVKA VODĚ ODOLNÁ PRO VNITŘNÍ PRŮMĚR OTVORU 105-185MM</t>
  </si>
  <si>
    <t>SILNOPROUD</t>
  </si>
  <si>
    <t>741832</t>
  </si>
  <si>
    <t>UZEMŇOVACÍ VODIČ NA POVRCHU MEDĚNÝ PŘES 120 DO 300 MM2</t>
  </si>
  <si>
    <t>OCHRANNÉ POSPOJOVÁCNÍ CU VODIČEM DO 16 MM2</t>
  </si>
  <si>
    <t>KABEL NN DVOU- A TŘÍŽILOVÝ CU S PLASTOVOU IZOLACÍ DO 2,5MM2</t>
  </si>
  <si>
    <t>CYKY 2x2,5 - napájení Rack sděl (17m)</t>
  </si>
  <si>
    <t>Ukončení napájecích kabelů - 2ks. Ukončení rozhlasových kabelů -  4ks</t>
  </si>
  <si>
    <t>744612</t>
  </si>
  <si>
    <t>JISTIČ JEDNOPÓLOVÝ (10KA) OD 4 DO 10 A</t>
  </si>
  <si>
    <t>Pro "Rack sděl"</t>
  </si>
  <si>
    <t>747212</t>
  </si>
  <si>
    <t>CELKOVÁ PROHLÍDKA, ZKOUŠENÍ, MĚŘENÍ A VYHOTOVENÍ VÝCHOZÍ REVIZNÍ ZPRÁVY, PRO OBJEM IN PŘES 100 DO 500 TIS. KČ</t>
  </si>
  <si>
    <t>747701</t>
  </si>
  <si>
    <t>DOKONČOVACÍ MONTÁŽNÍ PRÁCE NA ELEKTRICKÉM ZAŘÍZENÍ</t>
  </si>
  <si>
    <t>R74113111</t>
  </si>
  <si>
    <t>Rozjišťovací panel: (2x RÚ, 1x servis. zás)</t>
  </si>
  <si>
    <t>1. Položka obsahuje: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</si>
  <si>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R74113X1</t>
  </si>
  <si>
    <t>R74461X1</t>
  </si>
  <si>
    <t>JISTIČ JEDNOPÓLOVÝ - MONTÁŽ</t>
  </si>
  <si>
    <t>1. Položka obsahuje: 
 – kompletní montáž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</si>
  <si>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SLABOPROUD</t>
  </si>
  <si>
    <t>75B711R</t>
  </si>
  <si>
    <t>PŘEPĚŤOVÁ OCHRANA - K OCHRANĚ ROZHLASOVÉHO ZAŘÍZENÍ</t>
  </si>
  <si>
    <t>1. Položka obsahuje:  
 – dodávku specifikovaného bloku/zařízení včetně potřebného drobného montážního materiálu  
 – dodávku souvisejícího příslušenství pro specifikovaný blok/zařízení  
 – dopravu a skladování včetně montáže  
2. Položka neobsahuje:  
 X  
3. Způsob měření:  
Udává se počet kusů kompletní konstrukce nebo práce.</t>
  </si>
  <si>
    <t>NOSNÁ LIŠTA DIN - DODÁVKA</t>
  </si>
  <si>
    <t>75JB13</t>
  </si>
  <si>
    <t>DATOVÝ ROZVADĚČ 19" 600X600 DO 47U</t>
  </si>
  <si>
    <t>75JB1X</t>
  </si>
  <si>
    <t>DATOVÝ ROZVADĚČ 19" 600X600 - MONTÁŽ</t>
  </si>
  <si>
    <t>75K221</t>
  </si>
  <si>
    <t>NAPÁJECÍ ZDROJ 24 V DC DO 5 A</t>
  </si>
  <si>
    <t>75K22X</t>
  </si>
  <si>
    <t>NAPÁJECÍ ZDROJ 24 V - MONTÁŽ</t>
  </si>
  <si>
    <t>75L111</t>
  </si>
  <si>
    <t>ROZHLASOVÁ ÚSTŘEDNA DIGTÁLNÍ (IP) PROVEDENÍ</t>
  </si>
  <si>
    <t>75L125</t>
  </si>
  <si>
    <t>PŘÍSLUŠENSTVÍ ÚSTŘEDNY - MODUL HLÍDÁNÍ 100 V LINKY RÚ</t>
  </si>
  <si>
    <t>75L126</t>
  </si>
  <si>
    <t>PŘÍSLUŠENSTVÍ ÚSTŘEDNY - ŘÍZENÍ ROZHLASOVÉ ÚSTŘEDNY</t>
  </si>
  <si>
    <t>75L131</t>
  </si>
  <si>
    <t>ROZHLASOVÝ ZESILOVAČ DO 100 W</t>
  </si>
  <si>
    <t>75L161</t>
  </si>
  <si>
    <t>ROZHLASOVÉ PŘÍSLUŠENSTVÍ - KONZOLA PRO REPRODUKTOR</t>
  </si>
  <si>
    <t>75L162</t>
  </si>
  <si>
    <t>ROZHLASOVÉ PŘÍSLUŠENSTVÍ - SVORKOVNICE PRO SKLOPNÝ ROZHLASOVÝ STOŽÁR</t>
  </si>
  <si>
    <t>75L163</t>
  </si>
  <si>
    <t>ROZHLASOVÉ PŘÍSLUŠENTVÍ - ROZVODNÁ KRABICE PRO ROZHLAS</t>
  </si>
  <si>
    <t>75L175</t>
  </si>
  <si>
    <t>REPRODUKTOR VENKOVNÍ TLAKOVÝ S NASTAVITELNÝM VÝKONEM</t>
  </si>
  <si>
    <t>75L182</t>
  </si>
  <si>
    <t>REPRODUKTOR VNITŘNÍ SKŘÍŇKOVÝ S NASTAVITELNÝM VÝKONEM</t>
  </si>
  <si>
    <t>75L182R</t>
  </si>
  <si>
    <t>MIKROFON K RÚ - PRO SERVISNÍ ÚČELY</t>
  </si>
  <si>
    <t>75L192</t>
  </si>
  <si>
    <t>KABEL SILOVÝ PRO ROZHLAS PRŮMĚRU PŘES 1,5 MM1</t>
  </si>
  <si>
    <t>kmžíla</t>
  </si>
  <si>
    <t>75L1A2</t>
  </si>
  <si>
    <t>MĚŘENÍ AKUSTICKÉHO HLUKU NA HRANICI OCHRANNÉHO PÁSMA V ZAST.</t>
  </si>
  <si>
    <t>KOMPLET</t>
  </si>
  <si>
    <t>75L1B2</t>
  </si>
  <si>
    <t>ZKOUŠENÍ, NASTAVENÍ A UVEDENÍ ROZHLASOVÉHO ZAŘÍZENÍ DO PROVOZU</t>
  </si>
  <si>
    <t>75L3J1</t>
  </si>
  <si>
    <t>ŠÉFMONTÁŽE, ZKOUŠENÍ, OŽIVENÍ, REVIZE INFORMAČNÍHO SYSTÉMU DO 10 PRVKŮ</t>
  </si>
  <si>
    <t>R75IF111</t>
  </si>
  <si>
    <t>SVORKOVNICE ZÁŘEZOVÁ PRO UKONČENÍ VODIČŮ DO 2,5 MM2</t>
  </si>
  <si>
    <t>R75IF911</t>
  </si>
  <si>
    <t>DODÁVKA - VANA MONTÁŽNÍ 2U</t>
  </si>
  <si>
    <t>DODÁVKA - PANEL ROZJIŠŤOVACÍ, 19"</t>
  </si>
  <si>
    <t>bez zásuvek - tyto v části 74 "SILNOPROUD"</t>
  </si>
  <si>
    <t>PS 04</t>
  </si>
  <si>
    <t>Informační systém</t>
  </si>
  <si>
    <t>Základy</t>
  </si>
  <si>
    <t>272314</t>
  </si>
  <si>
    <t>ZÁKLADY Z PROSTÉHO BETONU DO C25/30 (B30)</t>
  </si>
  <si>
    <t>KABELOVÝ ŽLAB ZEMNÍ VČETNĚ KRYTU SVĚTLÉ ŠÍŘKY DO 120MM</t>
  </si>
  <si>
    <t>KABELOVÁ CHRÁNIČKA ZEMNÍ DN DO 100MM</t>
  </si>
  <si>
    <t>KABELOVÁ CHRÁNIČKA ZEMNÍ DN DO 200MM</t>
  </si>
  <si>
    <t>PROTIPOŽÁRNÍ UCPÁVKA PROSTUPU KABELOVÉHO PR. DO 20MM DO EI 90 MIN.</t>
  </si>
  <si>
    <t>KABELOVÁ UCPÁVKA VODĚ ODOLNÁ PRO VNITŘNÍ PRŮMĚR OTVORU 105 - 185MM</t>
  </si>
  <si>
    <t>741942</t>
  </si>
  <si>
    <t>UZEMŇOVACÍ VODIČ V ZEMI OCELOVÝ PŘES 120 DO 300MM2</t>
  </si>
  <si>
    <t>741B11</t>
  </si>
  <si>
    <t>ZEMNÍCÍ TYČ FEZN DÉLKY DO 2M</t>
  </si>
  <si>
    <t>OCHRANNÉ POSPOJOVÁNÍ CU VODIČEM DO 16MM2</t>
  </si>
  <si>
    <t>744711</t>
  </si>
  <si>
    <t>PROUDOVÝ CHRÁNIČ DVOUPÓLOVÝ (10KA) DO 30MA, DO 25A</t>
  </si>
  <si>
    <t>Pro informační tabuli</t>
  </si>
  <si>
    <t>747213</t>
  </si>
  <si>
    <t>Technická specifikace odpovídá příslušné cenové soustavě</t>
  </si>
  <si>
    <t>Rozjišťovací panel : (1x ETH/RS485)</t>
  </si>
  <si>
    <t>Rozjišťovací panel : (2x RÚ, 1, servis. Zás)</t>
  </si>
  <si>
    <t>R74481X1</t>
  </si>
  <si>
    <t>PROUDOVÝ CHRÁNIČ DVOUPÓLOVÝ S NADPROUDOVOU OCHRANOU (10KA) - MONTÁŽ</t>
  </si>
  <si>
    <t>742J29</t>
  </si>
  <si>
    <t>KABEL SDĚLOVACÍ UTP/FTP UKONČENÝ KONEKTORY RJ45</t>
  </si>
  <si>
    <t>PŘEPĚŤOVÁ OCHRANA - K OCHRANĚ ZAŘÍZENÍ NA DATOVÉM KABELU</t>
  </si>
  <si>
    <t>75IF41</t>
  </si>
  <si>
    <t>MONTÁŽNÍ RÁM DO 10+1</t>
  </si>
  <si>
    <t>UKONČENÍ KABELU FORMA KABELOVÁ DÉLKY DO 0,5M DO 5XN</t>
  </si>
  <si>
    <t>75J321</t>
  </si>
  <si>
    <t>KABEL SDĚLOVACÍ PRO STRUKTUROVANOU KABELÁŽ FTP/STP</t>
  </si>
  <si>
    <t>75J32X</t>
  </si>
  <si>
    <t>KABEL SDĚLOVACÍ PRO STRUKTUROVANOU KABELÁŽ FTP/STP - MONTÁŽ</t>
  </si>
  <si>
    <t>75L341</t>
  </si>
  <si>
    <t>ODJEZDOVÁ NEBO PŘÍJEZDOVÁ TABULE S OMEZENÝM POČTEM INFORMACÍ IS OBOUSTRANNÁ DO 6-TI ŘÁDKŮ</t>
  </si>
  <si>
    <t>75L3A7</t>
  </si>
  <si>
    <t>INFORMAČNÍ PRVEK, SLOUP PRO JEDNU INFORMAČNÍ TABULE SE ZASTŘEŠENÍM</t>
  </si>
  <si>
    <t>75L3E6</t>
  </si>
  <si>
    <t>SW PRO ŘÍZENÍ SYSTÉMU (TRAŤOVÉ NASAZENÍ) - SW MODUL PRO ŘÍZENÍ TABULÍ - DO 3KS INF.TABULÍ / DISPLEJŮ VE STANICI</t>
  </si>
  <si>
    <t>75L3E9</t>
  </si>
  <si>
    <t>SW PRO ŘÍZENÍ SYSTÉMU (TRAŤOVÉ NASAZENÍ) - SW MODUL PRO PODPORU HLÁSIČE PRO NEVIDOMÉ</t>
  </si>
  <si>
    <t>75L3EW</t>
  </si>
  <si>
    <t>SW PRO ŘÍZENÍ SYSTÉMU (TRAŤOVÉ NASAZENÍ) - DOPLNĚNÍ</t>
  </si>
  <si>
    <t>75M862R</t>
  </si>
  <si>
    <t>PŘEVODNÍK - ETHERNET/RS485 PRO ŘÍZENÍ INFORMAČNÍ TABULE</t>
  </si>
  <si>
    <t>75M86X</t>
  </si>
  <si>
    <t>PŘEVODNÍK - MONTÁŽ</t>
  </si>
  <si>
    <t>PS 05</t>
  </si>
  <si>
    <t>Příprava pro kamerový systém</t>
  </si>
  <si>
    <t>Přebytečná zemina - kabelové komory</t>
  </si>
  <si>
    <t>75I921</t>
  </si>
  <si>
    <t>OPTOTRUBKA HDPE S LANKEM PRŮMĚRU DO 40 MM</t>
  </si>
  <si>
    <t>75I92X</t>
  </si>
  <si>
    <t>OPTOTRUBKA HDPE S LANKEM - MONTÁŽ</t>
  </si>
  <si>
    <t>SO 01</t>
  </si>
  <si>
    <t>Železniční svršek</t>
  </si>
  <si>
    <t>029111</t>
  </si>
  <si>
    <t>OSTATNÍ POŽADAVKY - GEODETICKÉ ZAMĚŘENÍ - DÉLKOVÉ</t>
  </si>
  <si>
    <t>Během stavby 2x: 6=6,000 [A]</t>
  </si>
  <si>
    <t>zahrnuje veškeré náklady spojené s objednatelem požadovanými pracemi</t>
  </si>
  <si>
    <t>R02510</t>
  </si>
  <si>
    <t>ZKOUŠENÍ MATERIÁLŮ ZKUŠEBNOU ZHOTOVITELE - VZORKOVÁNÍ</t>
  </si>
  <si>
    <t>Vzorkování vytěženého kameniva dle vyhlášky č. 294/2005 Sb, s předpokladem 1 ks / 1000 t.</t>
  </si>
  <si>
    <t>Počet: 1=1,000 [A]</t>
  </si>
  <si>
    <t>zahrnuje veškeré náklady spojené s objednatelem požadovanými zkouškami</t>
  </si>
  <si>
    <t>R027212</t>
  </si>
  <si>
    <t>POM PRÁCE ZAJIŠŤ REGUL DOPRAVY - VÝLUKY NA ELEKTRIF TRATI</t>
  </si>
  <si>
    <t>Pomocné práce při následné úpravě GPK.</t>
  </si>
  <si>
    <t>Následná úprava GPK: 1=1,000 [A]</t>
  </si>
  <si>
    <t>zahrnuje veškeré náklady pro SŽDC spojené s objednatelem požadovaným omezením provozu na železnici</t>
  </si>
  <si>
    <t>R02940_01</t>
  </si>
  <si>
    <t>OSTATNÍ POŽADAVKY - VYPRACOVÁNÍ DOKUMENTACE - VYPRACOVÁNÍ DOKUMENTACE BK</t>
  </si>
  <si>
    <t>Vypracování dokumentace bezstykové koleje.</t>
  </si>
  <si>
    <t>R02940_02</t>
  </si>
  <si>
    <t>OSTATNÍ POŽADAVKY - VYPRACOVÁNÍ DOKUMENTACE - NEZADATELNÉ PRÁCE SŽG</t>
  </si>
  <si>
    <t>Nezadatelné práce při zřizování PPK - Práce prováděné SŽDC SŽG.</t>
  </si>
  <si>
    <t>R02940_03</t>
  </si>
  <si>
    <t>OSTATNÍ POŽADAVKY - VYPRACOVÁNÍ DOKUMENTACE - VYPRACOVÁNÍ DOKUMENTACE PPK</t>
  </si>
  <si>
    <t>Vypracování projektu zajištění PPK.</t>
  </si>
  <si>
    <t>Komunikace</t>
  </si>
  <si>
    <t>512550</t>
  </si>
  <si>
    <t>KOLEJOVÉ LOŽE - ZŘÍZENÍ Z KAMENIVA HRUBÉHO DRCENÉHO (ŠTĚRK)</t>
  </si>
  <si>
    <t>Zřízení nového KL: 154*2,4=369,600 [A] 
Zřízení stezek: 20*0,325+26,4*0,5=19,700 [B] 
A+B=389,300 [C]</t>
  </si>
  <si>
    <t>1. Položka obsahuje:  
– dodávku, dopravu a uložení kameniva předepsané specifikace a frakce v požadované míře zhutnění  
2. Položka neobsahuje:  
X  
3. Způsob měření:  
Měří se objem kolejového lože v projektovaném profilu.</t>
  </si>
  <si>
    <t>513550</t>
  </si>
  <si>
    <t>KOLEJOVÉ LOŽE - DOPLNĚNÍ Z KAMENIVA HRUBÉHO DRCENÉHO (ŠTĚRK)</t>
  </si>
  <si>
    <t>Doplnění KL při úpravě GPK: 146*0,2=29,200 [A] 
Doplnění KL při následné úpravě GPK: 300*0,2=60,000 [B] 
A+B=89,200 [C]</t>
  </si>
  <si>
    <t>528141</t>
  </si>
  <si>
    <t>KOLEJ 49 E1, ROZD. "C", BEZSTYKOVÁ, PR. BET. PODKLADNICOVÝ UŽITÝ, UP. TUHÉ</t>
  </si>
  <si>
    <t>Navrácení stávajícího KR: 3=3,000 [A]</t>
  </si>
  <si>
    <t>1. Položka obsahuje: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 
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 
3. Způsob měření:  
Měří se délka koleje ve smyslu ČSN 73 6360, tj. v ose koleje.</t>
  </si>
  <si>
    <t>528152</t>
  </si>
  <si>
    <t>KOLEJ 49 E1, ROZD. "C", BEZSTYKOVÁ, PR. BET. BEZPODKLADNICOVÝ, UP. PRUŽNÉ</t>
  </si>
  <si>
    <t>Zřízení nového KR podél zastávky: 136=136,000 [A]</t>
  </si>
  <si>
    <t>528352</t>
  </si>
  <si>
    <t>KOLEJ 49 E1, ROZD. "U", BEZSTYKOVÁ, PR. BET. BEZPODKLADNICOVÝ, UP. PRUŽNÉ</t>
  </si>
  <si>
    <t>Zřízení nového KR v místě přejezdu: 15=15,000 [A]</t>
  </si>
  <si>
    <t>542121</t>
  </si>
  <si>
    <t>SMĚROVÉ A VÝŠKOVÉ VYROVNÁNÍ KOLEJE NA PRAŽCÍCH BETONOVÝCH DO 0,05 M</t>
  </si>
  <si>
    <t>Úprava GPK: 2*300=600,000 [A]</t>
  </si>
  <si>
    <t>1. Položka obsahuje:  
– podbíjení pražců, vyrovnání nivelety stávající koleje nebo výhybkové konstrukce do 50 mm při zapojování na novostavbu (přechodový úsek)  
– příplatky za ztížené podmínky při práci v koleji, např. překážky po stranách koleje, práci v  
tunelu apod.  
2. Položka neobsahuje:  
– případné doplnění štěrkového lože  
3. Způsob měření:  
Měří se délka koleje ve smyslu ČSN 73 6360, tj. v ose koleje.</t>
  </si>
  <si>
    <t>542312</t>
  </si>
  <si>
    <t>NÁSLEDNÁ ÚPRAVA SMĚROVÉHO A VÝŠKOVÉHO USPOŘÁDÁNÍ KOLEJE - PRAŽCE BETONOVÉ</t>
  </si>
  <si>
    <t>Následná úprava GPK: 300=300,000 [A]</t>
  </si>
  <si>
    <t>Položka obsahuje:  
- geodetické měření koleje pro následnou směrovou a výškovou úpravu koleje do předepsané  
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</si>
  <si>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543331</t>
  </si>
  <si>
    <t>VÝMĚNA KOLEJNICE 49 E1 JEDNOTLIVĚ</t>
  </si>
  <si>
    <t>Výměna kolejnic mimo výměnu KR: 7*2=14,000 [A]</t>
  </si>
  <si>
    <t>1. Položka obsahuje:  
– dodávku a uložení vyměňovaného materiálu, ať nového, regenerovaného nebo vyzískaného  
– doplnění podložek, spojkových šroubů, svěrkových šroubů, matic a dvojitých pružných kroužků apod.  
– naložení a odvoz demontovaného materiálu do skladu nebo na likvidaci  
– příplatky za ztížené podmínky při práci v koleji, např. překážky po stranách koleje, práci v  
tunelu ap.  
2. Položka neobsahuje:  
X  
3. Způsob měření:  
Měří se délka kolejnice v metech délkových.</t>
  </si>
  <si>
    <t>545121</t>
  </si>
  <si>
    <t>SVAR KOLEJNIC (STEJNÉHO TVARU) 49 E1, T JEDNOTLIVĚ</t>
  </si>
  <si>
    <t>Svar kolejnic po zřízení nového KR a výměně kolejnic: 4*2=8,000 [A]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</si>
  <si>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Svar, který nesplňuje ani jedno z výše uvedených kriterií, je svar průběžný  
1. Položka obsahuje:  
– úpravu koleje nebo výhybky, tj. povolení upevňovadel do vzdálenosti předepsané  
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– svaření kolejnic nebo části výhybek, opracování a obroušení svaru  
– úprava koleje nebo výhybkové konstrukce do stavu před svařováním  
– příplatky za ztížené podmínky při práci v koleji, např. překážky po stranách koleje, práci v  
tunelu ap.  
2. Položka neobsahuje:  
– případné řezání koleje  
3. Způsob měření:  
Udává se počet kusů kompletní konstrukce nebo práce.</t>
  </si>
  <si>
    <t>549311</t>
  </si>
  <si>
    <t>ZRUŠENÍ A ZNOVUZŘÍZENÍ BEZSTYKOVÉ KOLEJE NA NEDEMONTOVANÝCH ÚSECÍCH V KOLEJI</t>
  </si>
  <si>
    <t>Povolení upevňovadel: 50+50=100,000 [A]</t>
  </si>
  <si>
    <t>1. Položka obsahuje:  
– povolení upevňovadel, úprava dilatačních spár a následné utažení upevňovadel  
– montážní přípravky na zajištění podmínek daných předpisem SŽDC S 3/2, zejména dodržení upínací teploty  
– směrovou a výškovou úpravu koleje  
– podbíjení pražců, vyrovnání nivelety koleje nebo výhybkové konstrukce do 50 mm při zapojování na novostavbu (přechodový úsek)  
– příplatky za ztížené podmínky při práci v koleji, např. překážky po stranách koleje, práci v  
tunelu ap.  
2. Položka neobsahuje:  
– případné doplnění kolejového lože  
– svary  
3. Způsob měření:  
Měří se délka koleje ve smyslu ČSN 73 6360, tj. v ose koleje.</t>
  </si>
  <si>
    <t>56933</t>
  </si>
  <si>
    <t>ZPEVNĚNÍ KRAJNIC ZE ŠTĚRKODRTI TL. DO 150MM</t>
  </si>
  <si>
    <t>- Drcené kamenivo fr. 4/8 tl. 0,050 m. 
- Drcené kamenivo fr. 8/16 tl. 0,100 m.</t>
  </si>
  <si>
    <t>Drážní stezky L: (7,5+13+21,5)*1,4=58,800 [A] 
Drážní stezky P: (6+8,7)*1,4=20,580 [B] 
A+B=79,380 [C]</t>
  </si>
  <si>
    <t>- dodání kameniva předepsané kvality a zrnitosti  
- rozprostření a zhutnění vrstvy v předepsané tloušťce  
- zřízení vrstvy bez rozlišení šířky, pokládání vrstvy po etapách</t>
  </si>
  <si>
    <t>Ostatní konstrukce a práce</t>
  </si>
  <si>
    <t>914931</t>
  </si>
  <si>
    <t>SLOUPKY A STOJKY DZ Z HLINÍK TRUBEK ZABETON DOD A MONTÁŽ</t>
  </si>
  <si>
    <t>Počet ks návěsti: 4=4,000 [A]</t>
  </si>
  <si>
    <t>položka zahrnuje:  
- sloupky a upevňovací zařízení včetně jejich osazení (betonová patka, zemní práce)</t>
  </si>
  <si>
    <t>914933</t>
  </si>
  <si>
    <t>SLOUPKY A STOJKY DZ Z HLINÍK TRUBEK ZABETON DEMONTÁŽ</t>
  </si>
  <si>
    <t>Položka zahrnuje odstranění, demontáž a odklizení materiálu s odvozem na předepsané  
místo</t>
  </si>
  <si>
    <t>921930</t>
  </si>
  <si>
    <t>ANTIKOROZNÍ PROVEDENÍ UPEVŇOVADEL A JINÉHO DROBNÉHO KOLEJIVA</t>
  </si>
  <si>
    <t>Antikorozní provedení v přejezdu: 15=15,000 [A]</t>
  </si>
  <si>
    <t>(Položka je příplatkovou jakožto materiálový rozdíl oproti standardnímu upevnění. Samostatně ji tedy nelze použít.)  
1. Položka obsahuje:  
– antikorozní provedení určených částí upevnění žárovým zinkováním nebo jiným vhodným způsobem ve výrobním závodu  
– příplatky za ztížené podmínky vyskytující se při zřízení kolejových vah, např. za překážky na straně koleje apod.  
2. Položka neobsahuje:  
– dodávku materiálu, je součástí položek zřízení koleje nebo přejezdu  
3. Způsob měření:  
Měří se metr délkový.</t>
  </si>
  <si>
    <t>923411</t>
  </si>
  <si>
    <t>NÁVĚST "VLAK SE BLÍŽÍ K ZASTÁVCE" - ZÁKLADNÍ TABULE</t>
  </si>
  <si>
    <t>Počet ks návěsti: 2=2,000 [A]</t>
  </si>
  <si>
    <t>1. Položka obsahuje:  
– dodávku a montáž návěsti v příslušném provedení na sloupek, popř. jinou podpůrnou konstrukci včetně upevňovacího a pomocného materiálu  
– protikorozní úpravu, není-li tato provedena již z výroby nebo daná vlastnostmi použitého  
materiálu  
– odrazky nebo retroreflexní fólie  
2. Položka neobsahuje:  
– nosnou konstrukci, např. sloupek, konzolu apod. včetně základu a zemních prácí  
3. Způsob měření:  
Udává se počet kusů kompletní konstrukce nebo práce.</t>
  </si>
  <si>
    <t>923431</t>
  </si>
  <si>
    <t>NÁVĚST "KONEC NÁSTUPIŠTĚ"</t>
  </si>
  <si>
    <t>923941</t>
  </si>
  <si>
    <t>ZAJIŠŤOVACÍ ZNAČKA KONZOLOVÁ (K) VČETNĚ OCELOVÉHO SLOUPKU</t>
  </si>
  <si>
    <t>Zajišťovací značka: 6=6,000 [A]</t>
  </si>
  <si>
    <t>1. Položka obsahuje:  
– geodetické zaměření a kontrolu připravenosti pro osazení značky  
– dodávku konzolové zajišťovací značky a slopku v požadovaném provedení  
– vykopání jamky, osazení a zabetonování sloupku a upevnění podpůrné konstrukce na  
sloupek  
– nalepení nebo uchycení zajišťovací značky a další související práce  
– všechny potřebné pomůcky, stroje, nářadí a pomocný materiál  
– kontrolní měření  
– vyhotovení příslušné dokumentace  
2. Položka neobsahuje:  
X  
3. Způsob měření:  
Udává se počet kusů kompletní konstrukce nebo práce.</t>
  </si>
  <si>
    <t>965010</t>
  </si>
  <si>
    <t>ODSTRANĚNÍ KOLEJOVÉHO LOŽE A DRÁŽNÍCH STEZEK</t>
  </si>
  <si>
    <t>Odstranění KL: 154*2,5=385,000 [A] 
Odstranění stezek: (154+21,5+32,5)*0,6=124,800 [B] 
A+B=509,800 [C]</t>
  </si>
  <si>
    <t>1. Položka obsahuje:  
– odstranění kolejového lože ručně nebo mechanizací, a to po nebo bez sejmutí kolejového roštu  
– příplatky za ztížené podmínky při práci v kolejišti, např. za překážky na straně koleje apod.  
– naložení vybouraného materiálu na dopravní prostředek  
2. Položka neobsahuje:  
– odvoz vybouraného materiálu do skladu nebo na likvidaci  
– poplatky za likvidaci odpadů, nacení se položkami ze ssd 0  
3. Způsob měření:  
Měří se metry krychlové odtěženého kolejového lože v ulehlém (původním) stavu.</t>
  </si>
  <si>
    <t>965021</t>
  </si>
  <si>
    <t>ODSTRANĚNÍ KOLEJOVÉHO LOŽE A DRÁŽNÍCH STEZEK - ODVOZ NA SKLÁDKU</t>
  </si>
  <si>
    <t>Odstranění KL (odpad po recyklaci 40%): 154*2,5*0,4=154,000 [A] 
Odstranění stezek: (154+21,5+32,5)*0,6=124,800 [B] 
Doprava: 10=10,000 [C] 
(A+B)*C=2 788,000 [D]</t>
  </si>
  <si>
    <t>1. Položka obsahuje:  
– odvoz jakýmkoliv dopravním prostředkem a složení  
– případné překládky na trase  
2. Položka neobsahuje:  
– naložení vybouraného materiálu na dopravní prostředek (je zahrnuto ve zdrojové položce)  
– poplatky za likvidaci odpadů, nacení se položkami ze ssd 0  
3. Způsob měření:  
Výměra je součtem součinů metrů krychlových vytěženého v rostlém (původním) stavu nebo  
vybouraného materiálu a jednotlivých vzdáleností v kilometrech.</t>
  </si>
  <si>
    <t>965023</t>
  </si>
  <si>
    <t>ODSTRANĚNÍ KOLEJOVÉHO LOŽE A DRÁŽNÍCH STEZEK - ODVOZ NA RECYKLACI</t>
  </si>
  <si>
    <t>Odstranění KL: 154*2,5=385,000 [A] 
Doprava: 10=10,000 [B] 
A*B=3 850,000 [C]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</si>
  <si>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</si>
  <si>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965114</t>
  </si>
  <si>
    <t>DEMONTÁŽ KOLEJE NA BETONOVÝCH PRAŽCÍCH ROZEBRÁNÍM DO SOUČÁSTÍ</t>
  </si>
  <si>
    <t>Demontáž KR kolem přejezdu: 129,5=129,500 [A]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</si>
  <si>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jednotlivých součástí a jejich hrubé očištění  
– naložení vybouraného materiálu na dopravní prostředek  
– příplatky za ztížené podmínky při práci v kolejišti, např. za překážky na straně koleje apod.  
2. Položka neobsahuje:  
– odvoz vybouraného materiálu na montážní základnu nebo na likvidaci  
– poplatky za likvidaci odpadů, nacení se položkami ze ssd 0  
3. Způsob měření:  
Měří se délka koleje ve smyslu ČSN 73 6360, tj. v ose koleje.</t>
  </si>
  <si>
    <t>965116</t>
  </si>
  <si>
    <t>DEMONTÁŽ KOLEJE NA BETONOVÝCH PRAŽCÍCH - ODVOZ ROZEBRANÝCH SOUČÁSTÍ (Z MÍSTA DEMONTÁŽE NEBO Z MONTÁŽNÍ ZÁKLADNY) K LIKVIDACI</t>
  </si>
  <si>
    <t>tkm</t>
  </si>
  <si>
    <t>Demontáž KR: 129,5=129,500 [A] 
Hmotnost: 0,600=0,600 [B] 
Doprava: 10=10,000 [C] 
A*B*C=777,000 [D]</t>
  </si>
  <si>
    <t>1. Položka obsahuje:  
– naložení na dopravní prostředek, odvoz a složení  
– případné překládky na trase  
2. Položka neobsahuje:  
– poplatky za likvidaci odpadů, nacení se položkami ze ssd 0  
3. Způsob měření:  
Výměra je sumou součinů tun vybouraného materiálu v původním stavu a k nim příslušných  
jednotlivých odvozových vzdáleností v kilometrech.</t>
  </si>
  <si>
    <t>965124</t>
  </si>
  <si>
    <t>DEMONTÁŽ KOLEJE NA DŘEVĚNÝCH PRAŽCÍCH ROZEBRÁNÍM DO SOUČÁSTÍ</t>
  </si>
  <si>
    <t>Demontáž KR v místě přejezdu: 24,5=24,500 [A]</t>
  </si>
  <si>
    <t>965126</t>
  </si>
  <si>
    <t>DEMONTÁŽ KOLEJE NA DŘEVĚNÝCH PRAŽCÍCH - ODVOZ ROZEBRANÝCH SOUČÁSTÍ (Z MÍSTA DEMONTÁŽE NEBO Z MONTÁŽNÍ ZÁKLADNY) K LIKVIDACI</t>
  </si>
  <si>
    <t>Demontáž KR: 24,5=24,500 [A] 
Hmotnost: 0,300=0,300 [B] 
Doprava: 80=80,000 [C] 
A*B*C=588,000 [D]</t>
  </si>
  <si>
    <t>R965311</t>
  </si>
  <si>
    <t>ROZEBRÁNÍ A MONTÁŽ PŘEJEZDU PŘI 3.PODBITÍ</t>
  </si>
  <si>
    <t>Plocha konstrukce: 13,2*3,6=47,520 [A] 
Počet manipulací: 2=2,000 [B] 
A*B=95,040 [C]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</si>
  <si>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</si>
  <si>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R015150</t>
  </si>
  <si>
    <t>POPLATKY ZA LIKVIDACŮ ODPADŮ NEKONTAMINOVANÝCH - 17 05 08  ŠTĚRK Z KOLEJIŠTĚ (ODPAD PO RECYKLACI) VČETNĚ DOPRAVY</t>
  </si>
  <si>
    <t>Odstranění KL (odpad po recyklaci 40%): 154*2,5*0,4=154,000 [A] 
Odstranění stezek: (154+21,5+32,5)*0,6=124,800 [B] 
Objemová hmotnost: 1,8=1,800 [C] 
(A+B)*C=501,840 [D]</t>
  </si>
  <si>
    <t>R015210</t>
  </si>
  <si>
    <t>POPLATKY ZA LIKVIDACŮ ODPADŮ NEKONTAMINOVANÝCH - 17 01 01  ŽELEZNIČNÍ PRAŽCE BETONOVÉ VČETNĚ DOPRAVY</t>
  </si>
  <si>
    <t>Betonové pražce ks: 190=190,000 [A] 
Hmotnost pražce: 0,270=0,270 [B] 
A*B=51,300 [C]</t>
  </si>
  <si>
    <t>R015250</t>
  </si>
  <si>
    <t>POPLATKY ZA LIKVIDACŮ ODPADŮ NEKONTAMINOVANÝCH - 17 02 03  POLYETYLÉNOVÉ PODLOŽKY (ŽEL. SVRŠEK) VČETNĚ DOPRAVY</t>
  </si>
  <si>
    <t>Počet podložek: 231*2=462,000 [A] 
Hmotnost podložky [g]: 0,160=0,160 [B] 
A*B*0,001=0,074 [C]</t>
  </si>
  <si>
    <t>R015260</t>
  </si>
  <si>
    <t>POPLATKY ZA LIKVIDACŮ ODPADŮ NEKONTAMINOVANÝCH - 07 02 99  PRYŽOVÉ PODLOŽKY (ŽEL. SVRŠEK) VČETNĚ DOPRAVY</t>
  </si>
  <si>
    <t>Počet podložek: 237*2=474,000 [A] 
Hmotnost podložky [g]: 0,160=0,160 [B] 
A*B*0,001=0,076 [C]</t>
  </si>
  <si>
    <t>R015520</t>
  </si>
  <si>
    <t>POPLATKY ZA LIKVIDACŮ ODPADŮ NEBEZPEČNÝCH - 17 02 04*  ŽELEZNIČNÍ PRAŽCE DŘEVĚNÉ VČETNĚ DOPRAVY</t>
  </si>
  <si>
    <t>Betonové pražce ks: 37=37,000 [A] 
Hmotnost pražce: 0,080=0,080 [B] 
A*B=2,960 [C]</t>
  </si>
  <si>
    <t>SO 02</t>
  </si>
  <si>
    <t>Železniční spodek</t>
  </si>
  <si>
    <t>02914</t>
  </si>
  <si>
    <t>OSTATNÍ POŽADAVKY - BOD ZÁKLADNÍ VYTYČOVACÍ SÍTĚ</t>
  </si>
  <si>
    <t>Zahrnuje kompletní dodání bodu ŽBP č. 755 včetně všech souvisejících geodetických prací.</t>
  </si>
  <si>
    <t>oceněno jako celková částka ze samostatného soupisu prací jako nedílné součásti projektu základní vytyčovací sítě</t>
  </si>
  <si>
    <t>Vzorkování vytěžené zeminy dle vyhlášky č. 294/2005 Sb, s předpokladem 1 ks / 1000 t.</t>
  </si>
  <si>
    <t>Počet: 2=2,000 [A]</t>
  </si>
  <si>
    <t>R02620</t>
  </si>
  <si>
    <t>ZKOUŠENÍ KONSTRUKCÍ A PRACÍ NEZÁVISLOU ZKUŠEBNOU - ZÁTĚŽOVÉ ZKOUŠKY</t>
  </si>
  <si>
    <t>Zátěžové zkoušky pláně</t>
  </si>
  <si>
    <t>Počet: 3=3,000 [A]</t>
  </si>
  <si>
    <t>R02710</t>
  </si>
  <si>
    <t>POMOC PRÁCE ZŘÍZ NEBO ZAJIŠŤ DOPR. INŽENÝRSKÝCH OPATŘENÍ</t>
  </si>
  <si>
    <t>Dopravní značení pro zajištení bezpečnosti silničního provozu na přilehlých komunikacích (výjezdy ze stavby apod.) a dopravní značení objízdných tras v souladu s požadavky DI PČR, SÚS, Odboru dopravy. Součástí je provizorní dopravní značení pro cestující viz TZ stavebního objektu.</t>
  </si>
  <si>
    <t>Během stavby 1=1,000 [A] 
Následná úprava GPK 1=1,000 [B] 
A+B=2,000 [C]</t>
  </si>
  <si>
    <t>zahrnuje veškeré náklady spojené s objednatelem požadovanými zařízeními</t>
  </si>
  <si>
    <t>R02712</t>
  </si>
  <si>
    <t>PROVIZORNÍ PŘÍSTUPOVÉ CESTY</t>
  </si>
  <si>
    <t>Zřízení a zrušení provizorní přístupové cesty pro pěší viz TZ stavebního objektu.</t>
  </si>
  <si>
    <t>Provizorní přístupové cesty: 60=60,000 [A]</t>
  </si>
  <si>
    <t>R02730</t>
  </si>
  <si>
    <t>PRÁCE ZŘIZUJÍCÍ NEBO ZAJIŠŤUJÍCÍ OCHRANU INŽENÝRSKÝCH SÍTÍ - SONDY</t>
  </si>
  <si>
    <t>Sondy pro ověření výškové polohy inženýrských sítí.</t>
  </si>
  <si>
    <t>Počet: 6=6,000 [A]</t>
  </si>
  <si>
    <t>R02742</t>
  </si>
  <si>
    <t>PROVIZORNÍ LÁVKY</t>
  </si>
  <si>
    <t>Provizorní přechod železniční trati viz TZ stavebního objektu.</t>
  </si>
  <si>
    <t>Provizorní přechod: 1=1,000 [A]</t>
  </si>
  <si>
    <t>R02911</t>
  </si>
  <si>
    <t>Během stavby: 1=1,000 [A]</t>
  </si>
  <si>
    <t>Zemní práce</t>
  </si>
  <si>
    <t>11332A</t>
  </si>
  <si>
    <t>ODSTRANĚNÍ PODKLADŮ ZPEVNĚNÝCH PLOCH Z KAMENIVA NESTMELENÉHO - BEZ DOPRAVY</t>
  </si>
  <si>
    <t>Odstranění zásypu nástupiště: 119*1,15=136,850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</si>
  <si>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</si>
  <si>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11332B</t>
  </si>
  <si>
    <t>ODSTRANĚNÍ PODKLADŮ ZPEVNĚNÝCH PLOCH Z KAMENIVA NESTMELENÉHO - DOPRAVA</t>
  </si>
  <si>
    <t>Odstranění zásypu nástupiště: 119*1,15=136,850 [A] 
Objemová hmotnost: 2,1=2,100 [B] 
Doprava: 10=10,000 [C] 
A*B*C=2 873,850 [D]</t>
  </si>
  <si>
    <t>Položka zahrnuje samostatnou dopravu suti a vybouraných hmot. Množství se určí jako součin hmotnosti [t] a požadované vzdálenosti [km].</t>
  </si>
  <si>
    <t>12110</t>
  </si>
  <si>
    <t>SEJMUTÍ ORNICE NEBO LESNÍ PŮDY</t>
  </si>
  <si>
    <t>Sejmutí ornice: 65*0,1*1,25=8,125 [A]</t>
  </si>
  <si>
    <t>položka zahrnuje sejmutí ornice bez ohledu na tloušťku vrstvy a její vodorovnou dopravu nezahrnuje uložení na trvalou skládku</t>
  </si>
  <si>
    <t>12373A</t>
  </si>
  <si>
    <t>ODKOP PRO SPOD STAVBU SILNIC A ŽELEZNIC TŘ. I - BEZ DOPRAVY</t>
  </si>
  <si>
    <t>Odkop pro ZKPP (50%): (26,4*6,2*0,750)*0,5*1,1=67,518 [A] 
Odkop pro PP (50%): (126,6*6,2*0,400)*0,5*1,1=172,682 [B] 
A+B=240,200 [C]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</si>
  <si>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</si>
  <si>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12373B</t>
  </si>
  <si>
    <t>ODKOP PRO SPOD STAVBU SILNIC A ŽELEZNIC TŘ. I - DOPRAVA</t>
  </si>
  <si>
    <t>Odkop pro ZKPP (50%): (26,4*6,2*0,750)*0,5*1,1=67,518 [A] 
Odkop pro PP (50%): (126,6*6,2*0,400)*0,5*1,1=172,682 [B] 
Doprava: 10=10,000 [C] 
(A+B)*C=2 402,000 [D]</t>
  </si>
  <si>
    <t>Položka zahrnuje samostatnou dopravu zeminy. Množství se určí jako součin kubatutry [m3] a požadované vzdálenosti [km].</t>
  </si>
  <si>
    <t>12383A</t>
  </si>
  <si>
    <t>ODKOP PRO SPOD STAVBU SILNIC A ŽELEZNIC TŘ. II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</si>
  <si>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</si>
  <si>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12383B</t>
  </si>
  <si>
    <t>ODKOP PRO SPOD STAVBU SILNIC A ŽELEZNIC TŘ. II - DOPRAVA</t>
  </si>
  <si>
    <t>12930</t>
  </si>
  <si>
    <t>ČIŠTĚNÍ PŘÍKOPŮ OD NÁNOSU</t>
  </si>
  <si>
    <t>Příkop L1 - Stezka A: 21,5*0,5=10,750 [A] 
Příkop L2: 26,5*0,5=13,250 [B] 
Příkop P (Otevřené KL): 124,6*0,350=43,610 [C] 
A+B+C=67,610 [D]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</si>
  <si>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</si>
  <si>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13273A</t>
  </si>
  <si>
    <t>HLOUBENÍ RÝH ŠÍŘ DO 2M PAŽ I NEPAŽ TŘ. I - BEZ DOPRAVY</t>
  </si>
  <si>
    <t>Odkop - Trativodní žebro PP: 125,6*0,6*0,75=56,520 [A] 
Odkop - Trativodní žebro ZKPP: 26,4*0,6*0,95=15,048 [B] 
Odkop - Chráničky (Rezervní a pro PS): 33*(0,5*1)=16,500 [C] 
Odkop - Chráničky (CETIN): 36*(0,5*1)=18,000 [D] 
A+B+C+D=106,068 [E]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</si>
  <si>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</si>
  <si>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13273B</t>
  </si>
  <si>
    <t>HLOUBENÍ RÝH ŠÍŘ DO 2M PAŽ I NEPAŽ TŘ. I - DOPRAVA</t>
  </si>
  <si>
    <t>Odkop - Trativodní žebro PP: 125,6*0,6*0,75=56,520 [A] 
Odkop - Trativodní žebro ZKPP: 26,4*0,6*0,95=15,048 [B] 
Odkop - Chráničky (Rezervní a pro PS): 33*(0,5*1)=16,500 [C] 
Odkop - Chráničky (CETIN): 36*(0,5*1)=18,000 [D] 
Doprava: 10=10,000 [E] 
(A+B+C+D)*E=1 060,680 [F]</t>
  </si>
  <si>
    <t>17120</t>
  </si>
  <si>
    <t>ULOŽENÍ SYPANINY DO NÁSYPŮ A NA SKLÁDKY BEZ ZHUTNĚNÍ</t>
  </si>
  <si>
    <t>Odkop pro ZKPP: (26,4*6,2*0,750)*1,1=135,036 [A] 
Odkop pro PP: (126,5*6,2*0,400)*1,1=345,092 [B] 
Odkop - Trativodní žebro PP: 125,6*0,6*0,75=56,520 [C] 
Odkop - Trativodní žebro ZKPP: 26,4*0,6*0,95=15,048 [D] 
Odkop - Chráničky (Rezervní a pro PS): 33*(0,5*1)=16,500 [E] 
Odkop - Chráničky (CETIN): 24*(0,5*1)=12,000 [F] 
A+B+C+D+E+F=580,196 [G]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</si>
  <si>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</si>
  <si>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18110</t>
  </si>
  <si>
    <t>ÚPRAVA PLÁNĚ SE ZHUTNĚNÍM V HORNINĚ TŘ. I</t>
  </si>
  <si>
    <t>Zhutnění podloží pod PP (50%): (152*6,2)*0,5=471,200 [A]</t>
  </si>
  <si>
    <t>položka zahrnuje úpravu pláně včetně vyrovnání výškových rozdílů. Míru zhutnění určuje  
projekt.</t>
  </si>
  <si>
    <t>18221</t>
  </si>
  <si>
    <t>ROZPROSTŘENÍ ORNICE VE SVAHU V TL DO 0,10M</t>
  </si>
  <si>
    <t>Rozprostření ornice: 65*1,25=81,250 [A]</t>
  </si>
  <si>
    <t>položka zahrnuje:  
nutné přemístění ornice z dočasných skládek vzdálených do 50m rozprostření ornice v předepsané tloušťce ve svahu přes 1:5</t>
  </si>
  <si>
    <t>Zatravnění plochy: 65*1,25=81,250 [A]</t>
  </si>
  <si>
    <t>Zahrnuje dodání předepsané travní směsi, její výsev na ornici, zalévání, první pokosení, to vše  
bez ohledu na sklon terénu</t>
  </si>
  <si>
    <t>21197</t>
  </si>
  <si>
    <t>OPLÁŠTĚNÍ ODVODŇOVACÍCH ŽEBER Z GEOTEXTILIE</t>
  </si>
  <si>
    <t>Opláštění trativodního potrubí: 152*(0,3+0,6+0,8)=258,400 [A]</t>
  </si>
  <si>
    <t>položka zahrnuje dodávku předepsané geotextilie, mimostaveništní a vnitrostaveništní dopravu a její uložení včetně potřebných přesahů (nezapočítávají se do výměry)</t>
  </si>
  <si>
    <t>21461</t>
  </si>
  <si>
    <t>SEPARAČNÍ GEOTEXTILIE</t>
  </si>
  <si>
    <t>Stezka z výzisku: 20*1=20,000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</si>
  <si>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</si>
  <si>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</si>
  <si>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45152</t>
  </si>
  <si>
    <t>PODKLADNÍ A VÝPLŇOVÉ VRSTVY Z KAMENIVA DRCENÉHO</t>
  </si>
  <si>
    <t>Lože a zásyp - Trativodní žebro PP: 125,6*0,6*0,75=56,520 [A] 
Lože a zásyp - Trativodní žebro ZKPP: 26,4*0,6*0,95=15,048 [B] 
Lože a zásyp - Chráničky (Rezervní): 44*(0,5*0,5)=11,000 [C] 
Lože a zásyp - Chráničky (CETIN): 36*(0,5*0,5)=9,000 [D] 
A+B+C+D=91,568 [E]</t>
  </si>
  <si>
    <t>položka zahrnuje dodávku předepsaného kameniva, mimostaveništní a vnitrostaveništní dopravu a jeho uložení  
není-li v zadávací dokumentaci uvedeno jinak, jedná se o nakupovaný materiál</t>
  </si>
  <si>
    <t>501101</t>
  </si>
  <si>
    <t>ZŘÍZENÍ KONSTRU NÍ VRSTVY TĚLESA ŽELEZNIČNÍHO SPODKU ZE ŠTĚRKODRTI NOVÉ</t>
  </si>
  <si>
    <t>PP - Vrstva 1: 125,6*6,2*0,2=155,744 [A] 
PP - Vrstva 2: 126,6*6,2*0,2=156,984 [B] 
ZKPP - Vrstva 1: 26,4*6,2*0,2=32,736 [C] 
A+B+C=345,464 [D]</t>
  </si>
  <si>
    <t>1. Položka obsahuje:  
– nákup a dodání štěrkodrtě v požadované kvalitě podle zadávací dokumentace  
– očištění podkladu, případně zřízení spojovací vrstvy  
– uložení štěrkodrtě dle předepsaného technologického předpisu  
– zřízení podkladní nebo konstru ní vrstvy ze štěrkodrtě bez rozlišení šířky, pokládání vrstvy po etapách, případně dílčích vrstvách, včetně pracovních spar a spojů  
– hutnění na předepsanou míru hutnění  
– průkazní zkoušky, kontrolní zkoušky a kontrolní měření  
– úpravu napojení, ukončení a těsnění podél odvodňovacích zařízení, vpustí, šachet apod.  
– těsnění, tmelení a výplň spar a otvorů  
– ošetření úložiště po celou dobu práce v něm vč. klimatických opatření  
– ztížení v okolí inženýrských vedení, konstrukcí a objektů a jejich dočasné zajištění  
– ztížení provádění včetně hutnění ve ztížených podmínkách a stísněných prostorech  
– úpravu povrchu vrstvy  
2. Položka neobsahuje:  
X  
3. Způsob měření:  
Měří se metr krychlový.</t>
  </si>
  <si>
    <t>501102</t>
  </si>
  <si>
    <t>ZŘÍZENÍ KONSTRU NÍ VRSTVY TĚLESA ŽELEZNIČNÍHO SPODKU ZE ŠTĚRKODRTI RECYKLOVANÉ</t>
  </si>
  <si>
    <t>Stezka (Recyklace z KL): 20*1*0,150=3,000 [A]</t>
  </si>
  <si>
    <t>1. Položka obsahuje:  
– recyklaci kameniva, popř. nákup a dodání recyklované štěrkodrtě v požadované kvalitě  
podle zadávací dokumentace  
– přezkoušení kvality recyklovaného materiálu  
– zřízení, provoz a demontáž recyklačního zařízení včetně dopravy  
– dopravu recyklovaného kameniva z recyklační základny na místo určení včetně případných překládek na jiný dopravní prostředek nebo meziskladování  
– očištění podkladu, případně zřízení spojovací vrstvy  
– uložení štěrkodrtě dle předepsaného technologického předpisu  
– zřízení podkladní nebo konstru ní vrstvy ze štěrkodrtě bez rozlišení šířky, pokládání vrstvy po etapách, případně dílčích vrstvách, včetně pracovních spar a spojů  
– hutnění na předepsanou míru hutnění  
– průkazní zkoušky, kontrolní zkoušky a kontrolní měření  
– úpravu napojení, ukončení a těsnění podél odvodňovacích zařízení, vpustí, šachet apod.  
– těsnění, tmelení a výplň spar a otvorů  
– ošetření úložiště po celou dobu práce v něm vč. klimatických opatření  
– ztížení v okolí inženýrských vedení, konstrukcí a objektů a jejich dočasné zajištění  
– ztížení provádění včetně hutnění ve ztížených podmínkách a stísněných prostorech  
– úpravu povrchu vrstvy  
2. Položka neobsahuje:  
X  
3. Způsob měření:  
Měří se metr krychlový.</t>
  </si>
  <si>
    <t>502941</t>
  </si>
  <si>
    <t>ZŘÍZENÍ KONSTRU NÍ VRSTVY TĚLESA ŽELEZNIČNÍHO SPODKU Z GEOTEXTILIE</t>
  </si>
  <si>
    <t>ZKPP: 125,6*6,2=778,720 [A]</t>
  </si>
  <si>
    <t>1. Položka obsahuje:  
– nákup a dodání geosyntetika v požadované kvalitě  
– očištění a urovnání podkladu  
– uložení geosyntetika dle předepsaného technologického předpisu  
– zřízení konstru ní vrstvy z geosyntetika bez rozlišení šířky, pokládání vrstvy po etapách, včetně pracovních spar a spojů  
– průkazní zkoušky, kontrolní zkoušky a kontrolní měření  
– úpravu napojení, ukončení a těsnění podél trativodů, vpustí, šachet a pod.  
– úpravu povrchu vrstvy  
2. Položka neobsahuje:  
X  
3. Způsob měření:  
Měří se metr čtverečný projektované nebo skutečné plochy, přičemž do výměry je již zahrnuto ztratné, přesahy, prořezy.</t>
  </si>
  <si>
    <t>R501410</t>
  </si>
  <si>
    <t>ZŘÍZENÍ KONSTRUKČNÍ VRSTVY TĚLESA ŽELEZNIČNÍHO SPODKU Z KAMENIVA STMELENÉHO CEMENTEM</t>
  </si>
  <si>
    <t>ZKPP - Vrstva 2: 26,4*6,2*0,55=90,024 [C]</t>
  </si>
  <si>
    <t>1. Položka obsahuje:  
– nákup a dodání materiálů pro uvedenou stabilizaci v požadované kvalitě podle zadávací dokumentace, včetně pojiva  
– očištění podkladu případně zřízení spojovací vrstvy  
– uložení materiálů pro stabilizaci dle předepsaného technologického předpisu  
– zřízení vrstvy na místě nebo z dovezeného materiálu (z mísícího centra), bez rozlišení šířky, pokládání vrstvy po etapách, příp. dílčích vrstvách, včetně pracovních spar a spojů  
– hutnění na předepsanou míru hutnění  
– průkazní zkoušky, kontrolní zkoušky a kontrolní měření  
– úpravu napojení, ukončení a těsnění podél odvodňovacích zařízení, vpustí, šachet apod.  
– těsnění, tmelení a výplň spar a otvorů  
– ošetření úložiště po celou dobu práce v něm včetně klimatických opatření  
– ztížení v okolí vedení, konstrukcí a objektů a jejich dočasné zajištění  
– ztížení provádění vč. hutnění ve ztížených podmínkách a stísněných prostorech  
– úpravu povrchu vrstvy  
2. Položka neobsahuje:  
X  
3. Způsob měření:  
Měří se metr krychlový.</t>
  </si>
  <si>
    <t>Potrubí</t>
  </si>
  <si>
    <t>87634</t>
  </si>
  <si>
    <t>CHRÁNIČKY Z TRUB PLASTOVÝCH DN DO 200MM</t>
  </si>
  <si>
    <t>Chráničky - Rezervní a pro PS: 33=33,000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</si>
  <si>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</si>
  <si>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87734</t>
  </si>
  <si>
    <t>CHRÁNIČKY PŮLENÉ Z TRUB PLAST DN DO 200MM</t>
  </si>
  <si>
    <t>Chráničky - CETIN: 36=36,000 [A]</t>
  </si>
  <si>
    <t>položky pro zhotovení potrubí platí bez ohledu na sklon  
zahrnuje:  
- výrobní dokumentaci (včetně technologického předpisu)  
- dodání veškerého trubního a pomocného materiálu  (trouby včetně podélného rozpůlení, trubky,  tvarovky,  spojovací a těsnící  materiál a pod.), podpěrných, závěsných a  
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</si>
  <si>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935212</t>
  </si>
  <si>
    <t>PŘÍKOPOVÉ ŽLABY Z BETON TVÁRNIC ŠÍŘ DO 600MM DO BETONU TL 100MM</t>
  </si>
  <si>
    <t>Příkopové tvárnice TZZ4: 24,6=24,600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</si>
  <si>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</si>
  <si>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935832</t>
  </si>
  <si>
    <t>ŽLABY A RIGOLY DLÁŽDĚNÉ Z LOMOVÉHO KAMENE TL DO 250MMM DO BETONU TL 100MM</t>
  </si>
  <si>
    <t>Dlažba z lomového kamene: 2=2,000 [A]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</si>
  <si>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úravu napojení a ukončení  
- vnitrostaveništní i mimostaveništní dopravu  
- měří se vydlážděná plocha.</t>
  </si>
  <si>
    <t>965511</t>
  </si>
  <si>
    <t>ROZEBRÁNÍ NÁSTUPIŠTĚ TYPU TISCHER</t>
  </si>
  <si>
    <t>Odstranění nástupiště: 119=119,000 [A] 
Odstranění rampy: 12=12,000 [B] 
A+B=131,000 [C]</t>
  </si>
  <si>
    <t>1. Položka obsahuje:  
 – rozebrání nástupiště do součástí včetně hrubého očištění  
 – naložení vybouraného materiálu na dopravní prostředek  
 – příplatky za ztížené podmínky při práci v kolejišti, např. za překážky na straně koleje apod.  
2. Položka neobsahuje:  
 – rozebrání krytu a podkladních vrstev zpevněných ploch  
 – zemní práce  
 – odvoz vybouraného materiálu do skladu nebo na likvidaci  
 – poplatky za likvidaci odpadů, nacení se položkami ze ssd 0  
3. Způsob měření:  
Měří se vždy délka nástupní hrany nástupiště podél přilehlé koleje v metrech délkových, a to i u oboustranných nástupišť.</t>
  </si>
  <si>
    <t>965512</t>
  </si>
  <si>
    <t>ROZEBRÁNÍ NÁSTUPIŠTĚ TYPU TISCHER - ODVOZ (NA LIKVIDACI ODPADŮ NEBO JINÉ URČENÉ MÍSTO)</t>
  </si>
  <si>
    <t>Objem betonu - Odstranění nástupiště: 119*0,65*0,3=23,205 [A] 
Objem betonu - Odstranění rampy: 12*0,65*0,3=2,340 [B] 
2,5 Objemová hmotnost =2,500 [C] 
10 km doprava =10,000 [D] 
(A+B)*C*D=638,625 [E]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</si>
  <si>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</si>
  <si>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R015111</t>
  </si>
  <si>
    <t>POPLATKY ZA LIKVIDACŮ ODPADŮ NEKONTAMINOVANÝCH - 17 05 04  VYTĚŽENÉ ZEMINY A HORNINY -  I. TŘÍDA TĚŽITELNOSTI VČETNĚ DOPRAVY</t>
  </si>
  <si>
    <t>Odstranění zásypu nástupiště: 119*1,15=136,850 [A] 
Odkop pro ZKPP (50%): (26,4*6,2*0,750)*0,5*1,1=67,518 [C] 
Odkop pro PP (50%): (126,6*6,2*0,400)*0,5*1,1=172,682 [B] 
Příkop L1 - Stezka A: 21,5*0,5=10,750 [D] 
Příkop L2: 26,5*0,5=13,250 [E] 
Příkop P (Otevřené KL): 124,6*0,350=43,610 [F] 
Odkop - Trativodní žebro PP: 125,6*0,6*0,75=56,520 [G] 
Odkop - Trativodní žebro ZKPP: 26,4*0,6*0,95=15,048 [H] 
Odkop - Chráničky (Rezervní a pro PS): 33*(0,5*1)=16,500 [I] 
Odkop - Chráničky (CETIN): 36*(0,5*1)=18,000 [J] 
Objemová hmotnost: 2,1=2,100 [K] 
(A+C+B+D+E+F+G+H+I+J)*K=1 156,529 [L]</t>
  </si>
  <si>
    <t>Odkop pro ZKPP (50%): (26,4*6,2*0,750)*0,5*1,1=67,518 [A] 
Odkop pro PP (50%): (126,6*6,2*0,400)*0,5*1,1=172,682 [B] 
Objemová hmotnost: 2,3=2,300 [C] 
(A+B)*C=552,460 [D]</t>
  </si>
  <si>
    <t>Objem betonu - Odstranění nástupiště: 119*0,65*0,3=23,205 [A] 
Objem betonu - Odstranění rampy: 12*0,65*0,3=2,340 [B] 
Objemová hmotnost: 2,5=2,500 [C] 
(A+B)*C=63,863 [D]</t>
  </si>
  <si>
    <t>SO 03</t>
  </si>
  <si>
    <t>Nástupiště</t>
  </si>
  <si>
    <t>ZKOUŠENÍ MATERIÁLŮ ZKUŠEBNOU ZHOTOVITELE - VZORKOVÁNÍ ŠTĚRKOVÉHO LOŽE</t>
  </si>
  <si>
    <t>11372A</t>
  </si>
  <si>
    <t>FRÉZOVÁNÍ ZPEVNĚNÝCH PLOCH ASFALTOVÝCH - BEZ DOPRAVY</t>
  </si>
  <si>
    <t>Frézování - Chodník B: 18=18,000 [A]</t>
  </si>
  <si>
    <t>11372B</t>
  </si>
  <si>
    <t>FRÉZOVÁNÍ ZPEVNĚNÝCH PLOCH ASFALTOVÝCH - DOPRAVA</t>
  </si>
  <si>
    <t>Frézování - Chodník B: 18=18,000 [A] 
Objemová hmotnost: 2,4=2,400 [B] 
Doprava: 10=10,000 [C] 
A*B*C=432,000 [D]</t>
  </si>
  <si>
    <t>121101</t>
  </si>
  <si>
    <t>SEJMUTÍ ORNICE NEBO LESNÍ PŮDY S ODVOZEM DO 1KM</t>
  </si>
  <si>
    <t>Sejmutí ornice - Nástupiště: 220*0,1*1,25=27,500 [A] 
Sejmutí ornice - Chodníky: 110*0,1*1,25=13,750 [B] 
A+B=41,250 [C]</t>
  </si>
  <si>
    <t>Podkladní vrstva - Nástupiště: 100*0,450=45,000 [A] 
Podkladní vrstva - Chodník A: 3,5*2=7,000 [B] 
Podkladní vrstva - Chodník B: 0,5*2=1,000 [C] 
A+B+C=53,000 [D]</t>
  </si>
  <si>
    <t>Podkladní vrstva - Nástupiště: 100*0,450=45,000 [A] 
Podkladní vrstva - Chodník A: 3,5*2=7,000 [B] 
Podkladní vrstva - Chodník B: 0,5*2=1,000 [C] 
Doprava: 10=10,000 [D] 
(A+B+C)*D=530,000 [E]</t>
  </si>
  <si>
    <t>Zídka - Začátek nástupiště: 9,360=9,360 [A] 
Zídka - Konec nástupiště: 8,605=8,605 [B] 
A+B=17,965 [C]</t>
  </si>
  <si>
    <t>Zídka - Začátek nástupiště: 9,360=9,360 [A] 
Zídka - Konec nástupiště: 8,605=8,605 [B] 
Doprava: 10=10,000 [C] 
(A+B)*C=179,650 [D]</t>
  </si>
  <si>
    <t>Podkladní vrstva - Nástupiště: 100*0,450=45,000 [A] 
Podkladní vrstva - Chodník A: 3,5*2=7,000 [B] 
Podkladní vrstva - Chodník B: 0,5*2=1,000 [C] 
Zídka - Začátek nástupiště: 21,1*0,5*0,9=9,495 [D] 
Zídka - Konec nástupiště:19,2*0,5*0,9=8,640 [E] 
A+B+C+D+E=71,135 [F]</t>
  </si>
  <si>
    <t>Podkladní vrstva - Nástupiště: 250=250,000 [A] 
Podkladní vrstva - Přístupový chodník: 41+44=85,000 [B] 
A+B=335,000 [C]</t>
  </si>
  <si>
    <t>Rozprostření ornice - Nástupiště: 150*1,25=187,500 [A] 
Rozprostření ornice - Chodníky: 65*1,25=81,250 [B]</t>
  </si>
  <si>
    <t>Zatravnění plochy - Nástupiště: 150*1,25=187,500 [A] 
Zatravnění plochy - Chodníky: 65*1,25=81,250 [B]</t>
  </si>
  <si>
    <t>272325</t>
  </si>
  <si>
    <t>ZÁKLADY ZE ŽELEZOBETONU DO C30/37</t>
  </si>
  <si>
    <t>Provedení kompletní železobetonové zídky se základem dle výkresu D.2.1.1.5.1, včetně výrobní dokumentace.</t>
  </si>
  <si>
    <t>Zídka - Začátek nástupiště: 9,360=9,360 [A] 
Zídka - Konec nástupiště:8,605=8,605 [B] 
A+B=17,965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</si>
  <si>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</si>
  <si>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Svislé konstrukce</t>
  </si>
  <si>
    <t>327325</t>
  </si>
  <si>
    <t>ZDI OPĚRNÉ, ZÁRUBNÍ, NÁBŘEŽNÍ ZE ŽELEZOVÉHO BETONU DO C30/37</t>
  </si>
  <si>
    <t>Zídka - Začátek nástupiště: 4,039=4,039 [A] 
Zídka - Konec nástupiště: 3,122=3,122 [B] 
A+B=7,161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</si>
  <si>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</si>
  <si>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327365</t>
  </si>
  <si>
    <t>VÝZTUŽ ZDÍ OPĚRNÝCH, ZÁRUBNÍCH, NÁBŘEŽNÍCH Z OCELI 10505, B500B</t>
  </si>
  <si>
    <t>Zídka - Začátek nástupiště: 0,667=0,667 [A] 
Zídka - Konec nástupiště: 0,552=0,552 [B] 
A+B=1,219 [C]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</si>
  <si>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</si>
  <si>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R348171</t>
  </si>
  <si>
    <t>ZÁBRADLÍ Z DÍLCŮ KOVOVÝCH S NÁTĚREM</t>
  </si>
  <si>
    <t>Provedení kompletního zábradlí dle "výkresu zábradlí" včetně madel a zarážky pro slepeckou hůl. 
Ocelové části zábradlí budou žárově zinkované a opatřené ochranným nátěrem (úprava povrchu na stupeň SA3, ochranný nátěrový systém ONS 01 dle S5/4).</t>
  </si>
  <si>
    <t>Zábradlí - Ukončení nástupiště: 20,9+19,1=40,000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</si>
  <si>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 
výpomocí,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</si>
  <si>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451312</t>
  </si>
  <si>
    <t>PODKLADNÍ A VÝPLŇOVÉ VRSTVY Z PROSTÉHO BETONU C12/15</t>
  </si>
  <si>
    <t>Beton pod nástupištní prefabrikáty: 100*1,1*0,125=13,750 [A]</t>
  </si>
  <si>
    <t>Štěrkový polštář: 0,5*0,5*0,5=0,125 [A]</t>
  </si>
  <si>
    <t>Podkladní vrstva - Nástupiště: 255*0,25=63,750 [A] 
Podkladní vrstva - Přístřešek: 7*1,8*0,25=3,150 [B] 
Podkladní vrstva - Chodník A: 41*0,25=10,250 [C] 
Podkladní vrstva - Chodník B: 39*0,25=9,750 [D] 
A+B+C+D=86,900 [E]</t>
  </si>
  <si>
    <t>Podkladní vrstva - Nástupiště (Recyklace z KL): 100*1,5=150,000 [A] 
Podkladní vrstva - Přístupový chodník (Recyklace z KL): 42*3,2*0,1=13,440 [B] 
A+B=163,440 [C]</t>
  </si>
  <si>
    <t>582612</t>
  </si>
  <si>
    <t>KRYTY Z BETON DLAŽDIC SE ZÁMKEM ŠEDÝCH TL 80MM DO LOŽE Z KAM</t>
  </si>
  <si>
    <t>Dlažba (Bez zkosených hran) - RD: 13=13,000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</si>
  <si>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</si>
  <si>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582618</t>
  </si>
  <si>
    <t>KRYTY Z BETON DLAŽDIC SE ZÁMKEM ŠEDÝCH RELIÉF TL 80MM DO LOŽE Z KAM</t>
  </si>
  <si>
    <t>Dlažba - Signální a varovné pásy: 1=1,000 [A]</t>
  </si>
  <si>
    <t>R582612</t>
  </si>
  <si>
    <t>KRYTY Z BETON DLAŽDIC SE ZÁMKEM ŠEDÝCH (OSTROHRANNÁ) TL 80MM DO LOŽE Z KAM</t>
  </si>
  <si>
    <t>Dlažba (Ostrohranná) - Nástupiště: 135+55=190,000 [A] 
Dlažba (Ostrohranná) - Přístřešek: 7*1,8=12,600 [B] 
Dlažba (Ostrohranná) - Chodník A: 41=41,000 [C] 
Dlažba (Ostrohranná) - Chodník B: 39=39,000 [D] 
Prořez 5%: 1,05=1,050 [E] 
(A+B+C+D)*E=296,730 [F]</t>
  </si>
  <si>
    <t>87534</t>
  </si>
  <si>
    <t>POTRUBÍ DREN Z TRUB PLAST DN DO 200MM</t>
  </si>
  <si>
    <t>Svodné potrubí: 2=2,000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</si>
  <si>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</si>
  <si>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917223</t>
  </si>
  <si>
    <t>SILNIČNÍ A CHODNÍKOVÉ OBRUBY Z BETONOVÝCH OBRUBNÍKŮ ŠÍŘ 100MM</t>
  </si>
  <si>
    <t>Obrubníky - Chodníkové - Nástupiště: 3+59+28+4=94,000 [A] 
Obrubníky - Chodníkové - Chodník A: 2+3,5+13+2+5+2,5=28,000 [B] 
Obrubníky - Chodníkové - Chodník B: 6+4+12=22,000 [C] 
Obrubníky - Chodníkové - RD: 25=25,000 [D] 
A+B+C+D=169,000 [E]</t>
  </si>
  <si>
    <t>Položka zahrnuje:  
dodání a pokládku betonových obrubníků o rozměrech předepsaných zadávací dokumentací betonové lože i boční betonovou opěrku.</t>
  </si>
  <si>
    <t>924420</t>
  </si>
  <si>
    <t>NÁSTUPIŠTĚ L (H) BEZ KONZOLOVÝCH DESEK</t>
  </si>
  <si>
    <t>Prefabrikát - H 130 R: 98=98,000 [A] 
Prefabrikát - Roh H: 2=2,000 [B] 
A+B=100,000 [C]</t>
  </si>
  <si>
    <t>1. Položka obsahuje:  
– dodávku veškerých prvků a částí daného typu nástupiště dle odpovídajících vzorových listů  
a TKP  
– zřízení nástupiště typu L nebo H na požadovanou osovou vzdálenost kolejí i výšku nástupní  
hrany nad TK  
– slepá zakončení nástupiště  
– příplatky za ztížené podmínky při práci v kolejišti, např. za překážky na straně koleje ap.  
2. Položka neobsahuje:  
– zemní práce, tj. odkopávky, hloubení rýh, násypy, zásypy ad.  
– náklady na zřízení zpevněné plochy nástupiště vyjma konzolových desek, např. ze zámkové dlažby, asfaltu ap. včetně konstru ních vrstev  
– jiná zakončení nástupiště, např. schůdky apod.  
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</si>
  <si>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924911</t>
  </si>
  <si>
    <t>NÁSTUPIŠTĚ - VODICÍ LINIE ŠÍŘKY 0,40 M Z DLAŽDIC S PODÉLNÝMI DRÁŽKAMI</t>
  </si>
  <si>
    <t>Délka nástupiště: 100=100,000 [A]</t>
  </si>
  <si>
    <t>1. Položka obsahuje:  
– všechny práce pro zřízení plně fun ního dlážděného bezpečnostního pásu s varovnými a vodicími prvky, tj. včetně lože, ukončení dlažby, její provedení do předepsaného tvaru a pohledové úpravy, výplně spar a otvorů apod.  
– dodání dlažeb a lože v požadované kvalitě  
– očištění podkladu, případně zřízení spojovací vrstvy  
– uložení směsi, dlažby nebo dílců dle předepsaného technologického předpisu  
– zřízení vrstvy bez rozlišení šířky, pokládání vrstvy po etapách, včetně pracovních spar a spojů  
– úpravu napojení, ukončení a těsnění podél obrubníků, DILATAČNÍích zařízení, odvodňovacích proužků, odvodňovačů, vpustí, šachet ap.  
– těsnění, tmelení a výplň spar a otvorů  
– úpravu dilatačních spar a povrchu vrstvy  
2. Položka neobsahuje:  
– úpravu a hutnění podloží  
– podkladní a konstru ní vrstvy  
3. Způsob měření:  
Měří se metr délkový.</t>
  </si>
  <si>
    <t>924913</t>
  </si>
  <si>
    <t>NÁSTUPIŠTĚ - OPTICKÉ ZNAČENÍ NÁTĚREM ŠÍŘKY 0,15 M, ODSTÍN ŽLUTÁ 6200</t>
  </si>
  <si>
    <t>1. Položka obsahuje:  
– příprava a očištění podkladu  
– dodání a aplikace nátěrové hmoty  
2. Položka neobsahuje:  
X  
3. Způsob měření:  
Měří se metr délkový.</t>
  </si>
  <si>
    <t>Vyústění - Okap přístřešku: 1=1,000 [B]</t>
  </si>
  <si>
    <t>93753</t>
  </si>
  <si>
    <t>MOBILIÁŘ - KOVOVÉ KOŠE NA ODPADKY</t>
  </si>
  <si>
    <t>Koše: 2=2,000 [A]</t>
  </si>
  <si>
    <t>Položka zahrnuje:  
- montáž, osazení a dodávku kompletního zařízení, předepsaného zadávací dokumentací  
- mimostavništní a vnitrostaveništní dopravu  
- nezbytné zemní práce a základové konstrukce  
- předepsanou povrchovou úpravu (nátěry a pod.)  
Pozn.: materiál uvedený v textu představuje rozhodující podíl ve výrobku</t>
  </si>
  <si>
    <t>Podkladní vrstva - Nástupiště: 100*0,450=45,000 [A] 
Podkladní vrstva - Chodník A: 3,5*2=7,000 [B] 
Podkladní vrstva - Chodník B: 0,5*2=1,000 [C] 
Zídka - Začátek nástupiště: 9,360=9,360 [D] 
Zídka - Konec nástupiště: 8,605=8,605 [E] 
Objemová hmotnost: 2,1=2,100 [F]  
(A+B+C+D+E)*F=149,027 [G]</t>
  </si>
  <si>
    <t>R015130</t>
  </si>
  <si>
    <t>POPLATKY ZA LIKVIDACŮ ODPADŮ NEKONTAMINOVANÝCH - 17 03 02  VYBOURANÝ ASFALTOVÝ BETON BEZ DEHTU VČETNĚ DOPRAVY</t>
  </si>
  <si>
    <t>Frézování - Chodník B: 18=18,000 [A] 
Objemová hmotnost: 2,4=2,400 [B] 
A*B=43,200 [C]</t>
  </si>
  <si>
    <t>SO 04</t>
  </si>
  <si>
    <t>Železniční přejezd</t>
  </si>
  <si>
    <t>Odkop - Krajnice: 8*0,5=4,000 [A]</t>
  </si>
  <si>
    <t>Odkop - Krajnice: 8*0,5=4,000 [A] 
Objemová hmotnost: 2,1=2,100 [B] 
Doprava: 10=10,000 [C] 
A*B*C=84,000 [D]</t>
  </si>
  <si>
    <t>Frézování PK: (50+39)*0,150=13,350 [A]</t>
  </si>
  <si>
    <t>Frézování PK: (50+39)*0,150=13,350 [A] 
Objemová hmotnost: 2,4=2,400 [B] 
Doprava: 10=10,000 [C] 
A*B*C=320,400 [D]</t>
  </si>
  <si>
    <t>Odkop pro sanaci neúnosného podloží bude proveden na základě zatěžovacích zkoušek a odsouhlasen investorem.</t>
  </si>
  <si>
    <t>Odkop - Pod PK (50%): (23+23)*0,3*0,5*1,1=7,590 [A] 
Odkop - Pod chodníkem (50%): (6+6)*0,3*0,5*1,1=1,980 [B] 
Odkop - Sanace neúnosného podloží (50%): (23+23)*0,2*0,5=4,600 [C] 
A+B+C=14,170 [D]</t>
  </si>
  <si>
    <t>Odkop - Pod PK (50%): (23+23)*0,3*0,5*1,1=7,590 [A] 
Odkop - Pod chodníkem (50%): (6+6)*0,3*0,5*1,1=1,980 [B] 
Odkop - Sanace neúnosného podloží (50%): (23+23)*0,2*0,5=4,600 [C] 
Doprava: 10=10,000 [D] 
(A+B+C)*D=141,700 [E]</t>
  </si>
  <si>
    <t>Odkop - Pod PK: (23+23)*0,3*1,1=15,180 [A] 
Odkop - Pod chodník: (6+6)*0,3*1,1=3,960 [B] 
Odkop - Sanace neúnosného podloží: (23+23)*0,2=9,200 [C] 
Odkop - Krajnice: 8*0,5=4,000 [D] 
A+B+C+D=32,340 [E]</t>
  </si>
  <si>
    <t>17310</t>
  </si>
  <si>
    <t>ZEMNÍ KRAJNICE A DOSYPÁVKY SE ZHUTNĚNÍM</t>
  </si>
  <si>
    <t>Dosypávka krajnice: (8*0,3)=2,400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</si>
  <si>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</si>
  <si>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Pláň - Pod PK (50%): (23+23)*0,5=23,000 [A] 
Pláň- Pod chodník (50%): (6+6)*0,5=6,000 [B] 
A+B=29,000 [C]</t>
  </si>
  <si>
    <t>451324</t>
  </si>
  <si>
    <t>PODKL A VÝPLŇ VRSTVY ZE ŽELEZOBET DO C25/30</t>
  </si>
  <si>
    <t>Beton pod prahovku: 0,8*0,2*9,3+0,150*0,4*9,3=2,046 [A]</t>
  </si>
  <si>
    <t>451325</t>
  </si>
  <si>
    <t>PODKL A VÝPLŇ VRSTVY ZE ŽELEZOBET DO C30/37</t>
  </si>
  <si>
    <t>Beton pod závěrnou zídku: (13,2*0,45*0,4)*2=4,752 [A]</t>
  </si>
  <si>
    <t>45734</t>
  </si>
  <si>
    <t>VYROVNÁVACÍ A SPÁD BETON ZVLÁŠTNÍ (PLASTBETON)</t>
  </si>
  <si>
    <t>Spádový beton: 9*0,4*(0,08/2)=0,144 [A]</t>
  </si>
  <si>
    <t>položka zahrnuje:  
- dodání zvláštního betonu (plastbetonu) předepsané kvality a jeho rozprostření v předepsané tloušťce a v předepsaném tvaru</t>
  </si>
  <si>
    <t>Podkladní vrstva - Pod PK: (23+23)*0,3=13,800 [A] 
Podkladní vrstva - Pod chodník: (6+6)*0,25=3,000 [B] 
A+B=16,800 [C]</t>
  </si>
  <si>
    <t>Sanace neúnosného podloží bude provedena na základě zatěžovacích zkoušek a odsouhlasena investorem.</t>
  </si>
  <si>
    <t>Podkladní vrstva - Sanace neúnosného podloží (Recyklace z KL): (23+23)*0,2=9,200 [B]</t>
  </si>
  <si>
    <t>56962</t>
  </si>
  <si>
    <t>ZPEVNĚNÍ KRAJNIC Z RECYKLOVANÉHO MATERIÁLU TL DO 100MM</t>
  </si>
  <si>
    <t>Krajnice: 4=4,000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</si>
  <si>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</si>
  <si>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572121</t>
  </si>
  <si>
    <t>INFILTRAČNÍ POSTŘIK ASFALTOVÝ DO 1,0KG/M2</t>
  </si>
  <si>
    <t>Plocha PK: 23+23=46,000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</si>
  <si>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</si>
  <si>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572211</t>
  </si>
  <si>
    <t>SPOJOVACÍ POSTŘIK Z ASFALTU DO 0,5KG/M2</t>
  </si>
  <si>
    <t>Plocha PK: (23+23)*2=92,000 [A]</t>
  </si>
  <si>
    <t>574A03</t>
  </si>
  <si>
    <t>ASFALTOVÝ BETON PRO OBRUSNÉ VRSTVY ACO 11</t>
  </si>
  <si>
    <t>Vrstva vozovky: (23+23)*0,04=1,840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</si>
  <si>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</si>
  <si>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574C06</t>
  </si>
  <si>
    <t>ASFALTOVÝ BETON PRO LOŽNÍ VRSTVY ACL 16+, 16S</t>
  </si>
  <si>
    <t>Vrstva vozovky: (23+23)*0,06=2,760 [A]</t>
  </si>
  <si>
    <t>574E06</t>
  </si>
  <si>
    <t>ASFALTOVÝ BETON PRO PODKLADNÍ VRSTVY ACP 16+, 16S</t>
  </si>
  <si>
    <t>Vrstva vozovky: (23+23)*0,05=2,300 [A]</t>
  </si>
  <si>
    <t>Dlažba (Bez zkosených hran) - Chodník: 6+6=12,000 [A]</t>
  </si>
  <si>
    <t>58910</t>
  </si>
  <si>
    <t>VÝPLŇ SPAR ASFALTEM</t>
  </si>
  <si>
    <t>Výplň spár zálivkou: 8,5*2=17,000 [A]</t>
  </si>
  <si>
    <t>položka zahrnuje:  
- dodávku předepsaného materiálu  
- vyčištění a výplň spar tímto materiálem</t>
  </si>
  <si>
    <t>Obrubníky - Chodníkové: 7=7,000 [A]</t>
  </si>
  <si>
    <t>917224</t>
  </si>
  <si>
    <t>SILNIČNÍ A CHODNÍKOVÉ OBRUBY Z BETONOVÝCH OBRUBNÍKŮ ŠÍŘ 150MM</t>
  </si>
  <si>
    <t>Obrubníky - Silniční: 7=7,000 [A]</t>
  </si>
  <si>
    <t>919113</t>
  </si>
  <si>
    <t>ŘEZÁNÍ ASFALTOVÉHO KRYTU VOZOVEK TL DO 150MM</t>
  </si>
  <si>
    <t>Proříznutí asfaltového krytu: 21=21,000 [A]</t>
  </si>
  <si>
    <t>položka zahrnuje řezání vozovkové vrstvy v předepsané tloušťce, včetně spotřeby vody</t>
  </si>
  <si>
    <t>921112</t>
  </si>
  <si>
    <t>ŽELEZNIČNÍ PŘEJEZD CELOPRYŽOVÝ NA BETONOVÝCH PRAŽCÍCH</t>
  </si>
  <si>
    <t>Přejezdová konstrukce: 13,2*3,6=47,520 [A]</t>
  </si>
  <si>
    <t>1. Položka obsahuje:  
– úpravu a hutnění podloží přejezdové konstrukce  
– dodávku přejezdové konstrukce s veškerými prvky a částmi daného typu přejezdové  
konstrukce včetně závěrných zídek a jejich betonového základu dle odpovídajících vzorových listů a TKP  
– montáž přejezdové konstrukce z dílů a součástí na místě při přerušení železničního a silničního provozu  
– speciální montážní nářadí, závěsné zařízení  
– ochranné náběhy, koncové i mezilehlé zarážky, podélnou fixaci atd.  
– příplatky za ztížené podmínky vyskytující se při zřízení přejezdu, např. za překážky na straně koleje ap.  
2. Položka neobsahuje:  
– zřízení, pronájem a odstranění dopravního značení objízdné trasy  
– úpravy koleje (např. posun pražců, doplnění kolejového lože, směrová a výšková úprava)  
– silniční panely v přechodu těles a prefabrikované základy pod závěrnými zídkami  
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</si>
  <si>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93556</t>
  </si>
  <si>
    <t>ŽLABY Z DÍLCŮ Z BETONU SVĚTLÉ ŠÍŘKY DO 400MM VČET MŘÍŽÍ</t>
  </si>
  <si>
    <t>Příčný odvodňovací žlab: 9=9,000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</si>
  <si>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</si>
  <si>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Odkop - Pod PK (50%): (23+23)*0,3*0,5*1,1=7,590 [A] 
Odkop - Pod chodníkem (50%): (6+6)*0,3*0,5*1,1=1,980 [B] 
Odkop - Sanace neúnosného podloží (50%): (23+23)*0,2*0,5=4,600 [C] 
Odkop - Krajnice: 8*0,5=4,000 [D] 
Objemová hmotnost: 2,1=2,100 [E] 
(A+B+C+D)*E=38,157 [F]</t>
  </si>
  <si>
    <t>Odkop - Pod PK (50%): (23+23)*0,3*0,5*1,1=7,590 [A] 
Odkop - Pod chodníkem (50%): (6+6)*0,3*0,5*1,1=1,980 [B] 
Odkop - Sanace neúnosného podloží (50%): (23+23)*0,2*0,5=4,600 [C] 
Objemová hmotnost: 2,3=2,300 [D] 
(A+B+C)*D=32,591 [E]</t>
  </si>
  <si>
    <t>Odstranění asfaltového krytu komunikace (vně koleje): (50+39)*0,150=13,350 [A] 
Objemová hmotnost: 2,4=2,400 [B] 
A*B=32,040 [C]</t>
  </si>
  <si>
    <t>SO 05</t>
  </si>
  <si>
    <t>Silnice III/05720</t>
  </si>
  <si>
    <t>Počet: 4=4,000 [A]</t>
  </si>
  <si>
    <t>Frézování PK: (118+70)*0,150=28,200 [A] 
Frézování PK - Pouze frézování: (112)*0,05=5,600 [B] 
A+B=33,800 [C]</t>
  </si>
  <si>
    <t>Frézování PK: (118+70)*0,150=28,200 [A] 
Frézování PK - Pouze frézování: (112)*0,05=5,600 [B] 
Objemová hmotnost: 2,4=2,400 [C] 
Doprava: 10=10,000 [D] 
(A+B)*C*D=811,200 [E]</t>
  </si>
  <si>
    <t>Odkop - Pod PK (50%): (57+100+5)*0,3*0,5*1,1=26,730 [A] 
Odkop - Sanace neúnosného podloží (50%): (57+100+5)*0,2*0,5=16,200 [B] 
A+B=42,930 [C]</t>
  </si>
  <si>
    <t>Odkop - Pod PK (50%): (57+100+5)*0,3*0,5*1,1=26,730 [A] 
Odkop - Sanace neúnosného podloží (50%): (57+100+5)*0,2*0,5=16,200 [B] 
Doprava: 10=10,000 [C] 
(A+B)*C=429,300 [D]</t>
  </si>
  <si>
    <t>Odkop - Pod PK: (57+100+5)*0,3*1,1=53,460 [A] 
Odkop - Sanace neúnosného podloží: (57+100+5)*0,2=32,400 [B] 
Odkop - Krajnice: 8*0,5=4,000 [C] 
A+B+C=89,860 [D]</t>
  </si>
  <si>
    <t>Pláň - Pod PK (50%): (57+100+5)*0,5=81,000 [A]</t>
  </si>
  <si>
    <t>Podkladní vrstva - Pod PK: (57+100+5)*0,3=48,600 [A]</t>
  </si>
  <si>
    <t>Podkladní vrstva - Sanace neúnosného podloží (Recyklace z KL): (57+100+5)*0,2=32,400 [B]</t>
  </si>
  <si>
    <t>Plocha PK: 57+100+5=162,000 [A]</t>
  </si>
  <si>
    <t>Plocha PK: (57+100+5)*2=324,000 [A] 
Plocha PK - Pouze odfrézování: 82+30+15+7,5=134,500 [B] 
A+B=458,500 [C]</t>
  </si>
  <si>
    <t>57475</t>
  </si>
  <si>
    <t>VOZOVKOVÉ VÝZTUŽNÉ VRSTVY Z GEOMŘÍŽOVINY</t>
  </si>
  <si>
    <t>Výztužné sítě komunikace: 6,5*4*2=52,000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</si>
  <si>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</si>
  <si>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Vrstva vozovky: (57+100+5)*0,04=6,480 [A] 
Vrstva vozovky - Pouze odfrézování: (82+30)*0,04=4,480 [B] 
A+B=10,960 [C]</t>
  </si>
  <si>
    <t>Vrstva vozovky: (57+100+5)*0,06=9,720 [A] 
Vrstva vozovky - Pouze odfrézování: (15)*0,06=0,900 [B] 
A+B=10,620 [C]</t>
  </si>
  <si>
    <t>Vrstva vozovky: (57+100+5)*0,05=8,100 [A] 
Vrstva vozovky - Pouze odfrézování: (7,5)*0,05=0,375 [B] 
A+B=8,475 [C]</t>
  </si>
  <si>
    <t>Výplň spár zálivkou: 66=66,000 [A]</t>
  </si>
  <si>
    <t>914152</t>
  </si>
  <si>
    <t>DOPRAVNÍ ZNAČKY ZÁKLAD VELIKOSTI HLINÍK NEREFLEX - MONTÁŽ S PŘEMÍST</t>
  </si>
  <si>
    <t>Značka P8: 1=1,000 [A] 
Značka IZ4a: 1=1,000 [B] 
A+B=2,000 [C]</t>
  </si>
  <si>
    <t>položka zahrnuje:  
- dopravu demontované značky z dočasné skládky  
- osazení a montáž značky na místě určeném projektem  
- nutnou opravu poškozených částí nezahrnuje dodávku značky</t>
  </si>
  <si>
    <t>914153</t>
  </si>
  <si>
    <t>DOPRAVNÍ ZNAČKY ZÁKLADNÍ VELIKOSTI HLINÍKOVÉ NEREFLEXNÍ - DEMONTÁŽ</t>
  </si>
  <si>
    <t>Značka A30: 3=3,000 [A]</t>
  </si>
  <si>
    <t>Značka A29: 1=1,000 [A] 
Značka B24b: 1=1,000 [B] 
Značka E13: 1=1,000 [C] 
A+B+C=3,000 [D]</t>
  </si>
  <si>
    <t>položka zahrnuje:  
- dodávku a montáž značek v požadovaném provedení</t>
  </si>
  <si>
    <t>914171</t>
  </si>
  <si>
    <t>DOPRAVNÍ ZNAČKY ZÁKLADNÍ VELIKOSTI HLINÍKOVÉ FÓLIE TŘ 2 - DODÁVKA A MONTÁŽ</t>
  </si>
  <si>
    <t>Značka A29: 2=2,000 [A]</t>
  </si>
  <si>
    <t>914932</t>
  </si>
  <si>
    <t>SLOUPKY A STOJKY DZ Z HLINÍK TRUBEK ZABETON MONT S PŘESUNEM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</si>
  <si>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</si>
  <si>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914941</t>
  </si>
  <si>
    <t>SLOUPKY A STOJKY DOPRAVNÍCH ZNAČEK Z HLINÍK TRUBEK DO PATKY - DODÁVKA A MONTÁŽ</t>
  </si>
  <si>
    <t>Značka B24b+E14: 1=1,000 [B]</t>
  </si>
  <si>
    <t>915111</t>
  </si>
  <si>
    <t>VODOROVNÉ DOPRAVNÍ ZNAČENÍ BARVOU HLADKÉ - DODÁVKA A POKLÁDKA</t>
  </si>
  <si>
    <t>V1a: 55*0,125=6,875 [A] 
V4: 78*0,125=9,750 [B] 
V5: 6*0,5=3,000 [C] 
V12b: (15+5+5)*0,125=3,125 [D] 
V13a: 30*0,125+15*0,5=11,250 [E] 
A+B+C+D+E=34,000 [F]</t>
  </si>
  <si>
    <t>položka zahrnuje:  
- dodání a pokládku nátěrového materiálu (měří se pouze natíraná plocha)  
- předznačení a reflexní úpravu</t>
  </si>
  <si>
    <t>915112</t>
  </si>
  <si>
    <t>VODOROVNÉ DOPRAVNÍ ZNAČENÍ BARVOU HLADKÉ - ODSTRANĚNÍ</t>
  </si>
  <si>
    <t>V13a: 30*0,125+15*0,5=11,250 [A]</t>
  </si>
  <si>
    <t>zahrnuje odstranění značení bez ohledu na způsob provedení (zatření, zbroušení) a odklizení  
vzniklé suti</t>
  </si>
  <si>
    <t>915221</t>
  </si>
  <si>
    <t>VODOR DOPRAV ZNAČ PLASTEM STRUKTURÁLNÍ NEHLUČNÉ - DOD A POKLÁDKA</t>
  </si>
  <si>
    <t>Proříznutí asfaltového krytu: 50=50,000 [A]</t>
  </si>
  <si>
    <t>Odkop - Pod PK (50%): (57+100+5)*0,3*0,5*1,1=26,730 [A] 
Odkop - Sanace neúnosného podloží (50%): (57+100+5)*0,2*0,5=16,200 [B] 
Odkop - Krajnice: 8*0,5=4,000 [C] 
Objemová hmotnost: 2,1=2,100 [D] 
(A+B+C)*D=98,553 [E]</t>
  </si>
  <si>
    <t>Odkop - Pod PK (50%): (57+100+5)*0,3*0,5*1,1=26,730 [A] 
Odkop - Sanace neúnosného podloží (50%): (57+100+5)*0,2*0,5=16,200 [B] 
Objemová hmotnost: 2,3=2,300 [C] 
(A+B)*C=98,739 [D]</t>
  </si>
  <si>
    <t>Frézování PK: (118+70)*0,150=28,200 [A] 
Frézování PK - Pouze frézování: (112)*0,05=5,600 [B] 
Objemová hmotnost: 2,4=2,400 [C] 
(A+B)*C=81,120 [D]</t>
  </si>
  <si>
    <t>SO 06.1</t>
  </si>
  <si>
    <t>Chodník (SŽ)</t>
  </si>
  <si>
    <t>11352A</t>
  </si>
  <si>
    <t>ODSTRANĚNÍ CHODNÍKOVÝCH A SILNIČNÍCH OBRUBNÍKŮ BETONOVÝCH - BEZ DOPRAVY</t>
  </si>
  <si>
    <t>Odstranění obrubníků - Předláždění: 3,5+3,5+2=9,000 [A]</t>
  </si>
  <si>
    <t>11352B</t>
  </si>
  <si>
    <t>ODSTRANĚNÍ CHODNÍKOVÝCH A SILNIČNÍCH OBRUBNÍKŮ BETONOVÝCH - DOPRAVA</t>
  </si>
  <si>
    <t>Podkladní beton - Obrubníky: 9*0,06=0,540 [A] 
Objemová hmotnost: 2,5=2,500 [B] 
Doprava: 10=10,000 [C] 
A*B*C=13,500 [D]</t>
  </si>
  <si>
    <t>Sejmutí ornice: 5,2*0,1*1,25=0,650 [A]</t>
  </si>
  <si>
    <t>Odkop - Pod chodníkem (50%): (10,5+10,5)*0,3*0,5*1,1=3,465 [A]</t>
  </si>
  <si>
    <t>Odkop - Pod chodníkem (50%): (10,5+10,5)*0,3*0,5*1,1=3,465 [A] 
Doprava: 10=10,000 [B] 
A*B=34,650 [C]</t>
  </si>
  <si>
    <t>Odkop - Pod chodníkem: (10,5+10,5)*0,3*1,1=6,930 [A]</t>
  </si>
  <si>
    <t>Odkop - Pod chodníkem (50%): (10,5+10,5)*0,5*1,1=11,550 [A]</t>
  </si>
  <si>
    <t>Rozprostření ornice: 5,2*1,25=6,500 [A]</t>
  </si>
  <si>
    <t>Zatravnění plochy: 5,2*1,25=6,500 [A]</t>
  </si>
  <si>
    <t>Podkladní vrstva - Pod chodníkem: (10,5+10,5)*0,25=5,250 [A] 
Podkladní vrstva - Pod chodníkem (Předláždění): 6*0,1=0,600 [B] 
A+B=5,850 [C]</t>
  </si>
  <si>
    <t>Dlažba (Bez zkosených hran) - Chodník: 6+3,5=9,500 [A]</t>
  </si>
  <si>
    <t>58261B</t>
  </si>
  <si>
    <t>KRYTY Z BETON DLAŽDIC SE ZÁMKEM BAREV RELIÉF TL 80MM DO LOŽE Z KAM</t>
  </si>
  <si>
    <t>Dlažba - Signální a varovné pásy (Kontrastní): 1,5+2,5+2=6,000 [A]</t>
  </si>
  <si>
    <t>587206</t>
  </si>
  <si>
    <t>PŘEDLÁŽDĚNÍ KRYTU Z BETONOVÝCH DLAŽDIC SE ZÁMKEM</t>
  </si>
  <si>
    <t>Dlažba - Předláždění: 6=6,000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</si>
  <si>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</si>
  <si>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Dlažba (Ostrohranná) - Chodník: 2,5+2+1,5=6,000 [A]</t>
  </si>
  <si>
    <t>Obrubníky - Chodníkové: 3+2,5+2+4=11,500 [A] 
Obrubníky - Chodníkové (Výzisk): 1+2,5=3,500 [B] 
A+B=15,000 [C]</t>
  </si>
  <si>
    <t>Obrubníky - Silniční: 4+4+3,5+3,5=15,000 [A] 
Obrubníky - Silniční (Výzisk): 2+2=4,000 [B] 
A+B=19,000 [C]</t>
  </si>
  <si>
    <t>Odkop - Pod chodníkem (50%): (10,5+10,5)*0,3*0,5*1,1=3,465 [A] 
Objemová hmotnost: 2,1=2,100 [B] 
A*B=7,277 [C]</t>
  </si>
  <si>
    <t>Odkop - Pod chodníkem (50%): (10,5+10,5)*0,3*0,5*1,1=3,465 [A] 
Objemová hmotnost: 2,3=2,300 [B] 
A*B=7,970 [C]</t>
  </si>
  <si>
    <t>Podkladní beton - Obrubníky: 9*0,06=0,540 [A] 
Objemová hmotnost: 2,5=2,500 [B] 
A*B=1,350 [C]</t>
  </si>
  <si>
    <t>SO 07</t>
  </si>
  <si>
    <t>Účelová komunikace</t>
  </si>
  <si>
    <t>Odkop - Krajnice: (23+23)*0,5=23,000 [A]</t>
  </si>
  <si>
    <t>Odkop - Krajnice: (23+23)*0,5=23,000 [A] 
Objemová hmotnost: 2,1=2,100 [B] 
Doprava: 10=10,000 [C] 
A*B*C=483,000 [D]</t>
  </si>
  <si>
    <t>Frézování PK: 80*0,100=8,000 [A]</t>
  </si>
  <si>
    <t>Frézování PK: 80*0,100=8,000 [A] 
Objemová hmotnost: 2,4=2,400 [B] 
Doprava: 10=10,000 [C] 
A*B*C=192,000 [D]</t>
  </si>
  <si>
    <t>Sejmutí ornice: (115+15)*0,1*1,2=15,600 [A]</t>
  </si>
  <si>
    <t>Odkop - Pod PK (50%): 52*0,3*0,5*1,1=8,580 [A] 
Odkop - Sanace neúnosného podloží (50%): 52*0,2*0,5=5,200 [B] 
A+B=13,780 [C]</t>
  </si>
  <si>
    <t>Odkop - Pod PK (50%): 52*0,3*0,5*1,1=8,580 [A] 
Odkop - Sanace neúnosného podloží (50%): 52*0,2*0,5=5,200 [B] 
Doprava: 10=10,000 [C] 
(A+B)*C=137,800 [D]</t>
  </si>
  <si>
    <t>Odkop - Pod PK: 52*0,3*1,1=17,160 [A] 
Odkop - Sanace neúnosného podloží: 52*0,2=10,400 [B] 
Odkop - Krajnice: (23+23)*0,5=23,000 [C] 
A+B+C=50,560 [D]</t>
  </si>
  <si>
    <t>Dosypávka krajnice: (24+25)*0,3=14,700 [A]</t>
  </si>
  <si>
    <t>Pláň - Pod PK (50%): (105)*0,5=52,500 [A]</t>
  </si>
  <si>
    <t>Rozprostření ornice: (15+60)*1,2=90,000 [A]</t>
  </si>
  <si>
    <t>Zatravnění plochy: (15+60)*1,2=90,000 [A]</t>
  </si>
  <si>
    <t>Podkladní vrstva - Pod PK: 105*0,3=31,500 [A]</t>
  </si>
  <si>
    <t>Podkladní vrstva - PK (Recyklace z KL): 15*2+5*1=35,000 [A] 
Podkladní vrstva - Sanace neúnosného podloží (Recyklace z KL): 105*0,5*0,2=10,500 [B] 
A+B=45,500 [C]</t>
  </si>
  <si>
    <t>56932</t>
  </si>
  <si>
    <t>ZPEVNĚNÍ KRAJNIC ZE ŠTĚRKODRTI TL. DO 100MM</t>
  </si>
  <si>
    <t>Dosypávka krajnice: (24+25)*0,5=24,500 [A]</t>
  </si>
  <si>
    <t>Sjezd: 3=3,000 [A]</t>
  </si>
  <si>
    <t>Plocha PK: 104=104,000 [A]</t>
  </si>
  <si>
    <t>Plocha PK: (104)*2=208,000 [A] 
Plocha PK - Pouze odfrézování: 16+6+3=25,000 [B] 
A+B=233,000 [C]</t>
  </si>
  <si>
    <t>Vrstva vozovky: (104)*0,04=4,160 [A] 
Vrstva vozovky - Pouze odfrézování: (16)*0,04=0,640 [B] 
Vrstva vozovky - Sjezd: (6)*0,04=0,240 [C] 
A+B+C=5,040 [D]</t>
  </si>
  <si>
    <t>Vrstva vozovky: (105)*0,05=5,250 [A] 
Vrstva vozovky - Pouze odfrézování: (3)*0,05=0,150 [B] 
A+B=5,400 [C]</t>
  </si>
  <si>
    <t>Výplň spár zálivkou: 3+11,5=14,500 [A]</t>
  </si>
  <si>
    <t>Proříznutí asfaltového krytu: 3=3,000 [A]</t>
  </si>
  <si>
    <t>Odkop - Pod PK (50%): 52*0,3*0,5*1,1=8,580 [A] 
Odkop - Sanace neúnosného podloží (50%): 52*0,2*0,5=5,200 [B] 
Odkop - Krajnice: (23+23)*0,5=23,000 [C] 
Objemová hmotnost: 2,1=2,100 [D] 
(A+B+C)*D=77,238 [E]</t>
  </si>
  <si>
    <t>Odkop - Pod PK (50%): 52*0,3*0,5*1,1=8,580 [A] 
Odkop - Sanace neúnosného podloží (50%): 52*0,2*0,5=5,200 [B] 
Objemová hmotnost: 2,3=2,300 [C] 
(A+B)*C=31,694 [D]</t>
  </si>
  <si>
    <t>Frézování PK: 80*0,100=8,000 [A] 
Objemová hmotnost: 2,4=2,400 [B] 
A*B=19,200 [C]</t>
  </si>
  <si>
    <t>SO 08</t>
  </si>
  <si>
    <t>Nástupištní přístřešek</t>
  </si>
  <si>
    <t>11318A</t>
  </si>
  <si>
    <t>ODSTRANĚNÍ KRYTU ZPEVNĚNÝCH PLOCH Z DLAŽDIC - BEZ DOPRAVY</t>
  </si>
  <si>
    <t>Odstranění dlažby: 6*2,5*0,08=1,200 [A]</t>
  </si>
  <si>
    <t>11318B</t>
  </si>
  <si>
    <t>ODSTRANĚNÍ KRYTU ZPEVNĚNÝCH PLOCH Z DLAŽDIC - DOPRAVA</t>
  </si>
  <si>
    <t>Odstranění dlažby: 6*2,5*0,08=1,200 [A] 
Objemová hmotnost: 2,5=2,500 [B] 
Doprava: 10=10,000 [C] 
A*B*C=30,000 [D]</t>
  </si>
  <si>
    <t>11351A</t>
  </si>
  <si>
    <t>ODSTRANĚNÍ ZÁHONOVÝCH OBRUBNÍKŮ - BEZ DOPRAVY</t>
  </si>
  <si>
    <t>Odstranění obrubníků: 6+6+2,5+2,5=17,000 [A]</t>
  </si>
  <si>
    <t>11351B</t>
  </si>
  <si>
    <t>ODSTRANĚNÍ ZÁHONOVÝCH OBRUBNÍKŮ - DOPRAVA</t>
  </si>
  <si>
    <t>Odstranění obrubníků: 17*0,25*0,05=0,213 [A] 
Podkladní beton - Obrubníky: 17*0,05=0,850 [B] 
Objemová hmotnost: 2,5=2,500 [C] 
Doprava: 10=10,000 [D] 
(A+B)*C*D=26,575 [E]</t>
  </si>
  <si>
    <t>96615A</t>
  </si>
  <si>
    <t>BOURÁNÍ KONSTRUKCÍ Z PROSTÉHO BETONU - BEZ DOPRAVY</t>
  </si>
  <si>
    <t>Bourání patek: (0,5*0,5*0,5)*6=0,750 [A]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</si>
  <si>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  
- veškeré další práce plynoucí z technologického předpisu a z platných předpisů</t>
  </si>
  <si>
    <t>96615B</t>
  </si>
  <si>
    <t>BOURÁNÍ KONSTRUKCÍ Z PROSTÉHO BETONU - DOPRAVA</t>
  </si>
  <si>
    <t>Bourání patek: (0,5*0,5*0,5)*6=0,750 [A] 
Objemová hmotnost: 2,5=2,500 [B] 
Doprava: 10=10,000 [C] 
A*B*C=18,750 [D]</t>
  </si>
  <si>
    <t>96618A</t>
  </si>
  <si>
    <t>BOURÁNÍ KONSTRUKCÍ KOVOVÝCH - BEZ DOPRAVY</t>
  </si>
  <si>
    <t>Bourání přístřešku - Stojky: (0,1*0,1*2,5)*11=0,275 [A] 
Bourání přístřešku - Střecha: (0,1*0,1)*17=0,170 [B] 
Objemová hmotnost: 8=8,000 [C] 
(A+B)*C=3,560 [D]</t>
  </si>
  <si>
    <t>položka zahrnuje:  
- rozebrání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  
- veškeré další práce plynoucí z technologického předpisu a z platných předpisů</t>
  </si>
  <si>
    <t>96618B</t>
  </si>
  <si>
    <t>BOURÁNÍ KONSTRUKCÍ KOVOVÝCH - DOPRAVA</t>
  </si>
  <si>
    <t>Bourání přístřešku - Stojky: (0,1*0,1*2,5)*11=0,275 [A] 
Bourání přístřešku - Střecha: (0,1*0,1)*17=0,170 [B] 
Objemová hmotnost: 8=8,000 [C] 
Doprava: 10=10,000 [D] 
(A+B)*C*D=35,600 [E]</t>
  </si>
  <si>
    <t>98116A</t>
  </si>
  <si>
    <t>DEMOLICE BUDOV DŘEVĚNÝCH - BEZ DOPRAVY</t>
  </si>
  <si>
    <t>M3OP</t>
  </si>
  <si>
    <t>Demolice přístřešku: 2*5,5*2,5=27,500 [A]</t>
  </si>
  <si>
    <t>- položka zahrnuje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</si>
  <si>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>98116B</t>
  </si>
  <si>
    <t>DEMOLICE BUDOV DŘEVĚNÝCH - DOPRAVA</t>
  </si>
  <si>
    <t>Demolice přístřešku: (2+5,5+2)*0,1*2,5=2,375 [A] 
Objemová hmotnost: 1=1,000 [B] 
Doprava: 10=10,000 [C] 
A*B*C=23,750 [D]</t>
  </si>
  <si>
    <t>R93767</t>
  </si>
  <si>
    <t>MOBILIÁŘ - PŘÍSTŘEŠKY PRO ZASTÁVKY VEŘEJNÉ DOPRAVY</t>
  </si>
  <si>
    <t>Nástupištní přístřešek dle projektové dokumentace.</t>
  </si>
  <si>
    <t>Nástupištní přístřešek: 1=1,000 [A]</t>
  </si>
  <si>
    <t>Položka zahrnuje: 
- montáž, osazení a dodávku kompletního zařízení, předepsaného zadávací dokumentací 
- mimostavništní a vnitrostaveništní dopravu 
- nezbytné zemní práce a základové konstrukce 
- předepsanou povrchovou úpravu (nátěry a pod.) 
Pozn.: materiál uvedený v textu představuje rozhodující podíl ve výrobku 
Dle projektové dokumentace je v přístřešku zahrnuto: 
- železobetonový prefabrikovaný přístřešek složený ze 2 ks prefabrikátů tvaru "u" s vnitřní plochou 12m2 
- prefabrikovaná železobetonová základová deska 
- střecha valbová s dřevěným krovem a ocelovou krytinou 
- uzemnění přístřešku 
- 4x lavička uvnitř přístřešku 
- 2x odpadkový koš 
- 2x vitrína na jízdní řád 
- realizační (výrobní) dokumentace přístřešku</t>
  </si>
  <si>
    <t>Odstranění dlažby: 6*2,5*0,08=1,200 [A] 
Odstranění obrubníků: 17*0,25*0,05=0,213 [B] 
Podkladní beton - Obrubníky: 17*0,05=0,850 [C] 
Bourání patek: (0,5*0,5*0,5)*6=0,750 [D] 
Objemová hmotnost: 2,5=2,500 [E] 
(A+B+C+D)*E=7,533 [F]</t>
  </si>
  <si>
    <t>R015170</t>
  </si>
  <si>
    <t>POPLATKY ZA LIKVIDACŮ ODPADŮ NEKONTAMINOVANÝCH - 17 02 01  DŘEVO PO STAVEBNÍM POUŽITÍ, Z DEMOLIC VČETNĚ DOPRAVY</t>
  </si>
  <si>
    <t>Demolice přístřešku: (2+5,5+2)*0,1*2,5=2,375 [A] 
Objemová hmotnost: 1=1,000 [B] 
A*B=2,375 [C]</t>
  </si>
  <si>
    <t>SO 09</t>
  </si>
  <si>
    <t>Orientační systém</t>
  </si>
  <si>
    <t>13173A</t>
  </si>
  <si>
    <t>HLOUBENÍ JAM ZAPAŽ I NEPAŽ TŘ. I - BEZ DOPRAVY</t>
  </si>
  <si>
    <t>Výkop pro sloupky: (0,4*0,4*1,1)*9=1,584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</si>
  <si>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</si>
  <si>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13173B</t>
  </si>
  <si>
    <t>HLOUBENÍ JAM ZAPAŽ I NEPAŽ TŘ. I - DOPRAVA</t>
  </si>
  <si>
    <t>Výkop pro sloupky: (0,4*0,4*1,1)*9=1,584 [A] 
Doprava: 10=10,000 [B] 
A*B=15,840 [C]</t>
  </si>
  <si>
    <t>položka zahrnuje:  - kompletní provedení zemní konstrukce do předepsaného tvaru  - ošetření úložiště po celou dobu práce v něm vč. klimatických opatření  - ztížení v okolí vedení, konstrukcí a objektů a jejich dočasné zajištění  - ztížení provádění ve ztížených podmínkách a stísněných prostorech  - ztížené ukládání sypaniny pod vodu  - ukládání po vrstvách a po jiných nutných částech (figurách) vč. dosypávek  - spouštění a nošení materiálu  - úprava, očištění a ochrana podloží a svahů  - svahování, uzavírání povrchů svahů  - udržování úložiště a jeho ochrana proti vodě  - odvedení nebo obvedení vody v okolí úložiště a v úložišti  - veškeré pomocné konstrukce umožňující provedení zemní konstrukce (příjezdy, sjezdy, nájezdy, lešení, podpěrné konstrukce, přemostění, zpevněné plochy, zakrytí a pod.)</t>
  </si>
  <si>
    <t>923831</t>
  </si>
  <si>
    <t>KONZOLA PRO NÁVĚST</t>
  </si>
  <si>
    <t>Uchycení tabule na stožár osvětlení: 3=3,000 [A]</t>
  </si>
  <si>
    <t>1. Položka obsahuje:  
– dodání a osazení konzoly v příslušném provedení včetně vyvrtání otvorů do nosné konstrukce, vyrovnání podkladů a dalších souvisejících prací  
– protikorozní úpravu, není-li tato provedena již z výroby nebo daná vlastnostmi použitého  
materiálu  
2. Položka neobsahuje:  
X  
3. Způsob měření:  
Udává se počet kusů kompletní konstrukce nebo práce.</t>
  </si>
  <si>
    <t>R923711</t>
  </si>
  <si>
    <t>TABULE VELIKOSTI 3500X600 MM "NÁZEV STANICE" (NA OCELOVÝCH SLOUPCÍCH)</t>
  </si>
  <si>
    <t>Tabule - Název zastávky: 3=3,000 [A]</t>
  </si>
  <si>
    <t>1. Položka obsahuje: 
– dodávku a montáž návěsti v příslušném provedení na sloupek, popř. jinou podpůrnou konstrukci včetně upevňovacího a pomocného materiálu 
– protikorozní úpravu, není-li tato provedena již z výroby nebo daná vlastnostmi použitého 
materiálu 
– odrazky nebo retroreflexní fólie- 
– zhotovení dílenské dokumentace 
2. Položka neobsahuje: 
– nosnou konstrukci, např. sloupek, konzolu apod. včetně základu a zemních prácí 
3. Způsob měření: 
Udává se počet kusů kompletní konstrukce nebo práce.</t>
  </si>
  <si>
    <t>R923721</t>
  </si>
  <si>
    <t>TABULE VELIKOSTI 300X300 MM "ZÁKAZ KOUŘENÍ"</t>
  </si>
  <si>
    <t>Tabule - Zákaz kouření: 2=2,000 [A]</t>
  </si>
  <si>
    <t>1. Položka obsahuje: 
– dodávku a montáž návěsti v příslušném provedení na sloupek, popř. jinou podpůrnou konstrukci včetně upevňovacího a pomocného materiálu 
– protikorozní úpravu, není-li tato provedena již z výroby nebo daná vlastnostmi použitého 
materiálu 
– odrazky nebo retroreflexní fólie 
– zhotovení dílenské dokumentace 
2. Položka neobsahuje: 
– nosnou konstrukci, např. sloupek, konzolu apod. včetně základu a zemních prácí 
3. Způsob měření: 
Udává se počet kusů kompletní konstrukce nebo práce.</t>
  </si>
  <si>
    <t>R923731</t>
  </si>
  <si>
    <t>TABULE VELIKOSTI 2400X450 MM "OZNAČENÍ SMĚRŮ"</t>
  </si>
  <si>
    <t>Tabule - Označení směrů: 1=1,000 [A]</t>
  </si>
  <si>
    <t>R923741</t>
  </si>
  <si>
    <t>TABULE VELIKOSTI 340X340 MM "OZNAČENÍ SEKTORU"</t>
  </si>
  <si>
    <t>Tabule - Označení sektoru: 2=2,000 [A]</t>
  </si>
  <si>
    <t>R923761</t>
  </si>
  <si>
    <t>TABULE VELIKOSTI 600X300 MM "OZNAČENÍ VÝCHODU Z NÁSTUPIŠTĚ"</t>
  </si>
  <si>
    <t>Tabule - Označení východu: 2=2,000 [A]</t>
  </si>
  <si>
    <t>R923821</t>
  </si>
  <si>
    <t>SLOUPEK DN 70 PRO NÁVĚST</t>
  </si>
  <si>
    <t>Sloupky pro tabule: 3*3=9,000 [A]</t>
  </si>
  <si>
    <t>1. Položka obsahuje:  
– dodání a osazení sloupku v příslušném provedení včetně základu nebo patky a zemních  
prací  
– protikorozní úpravu, není-li tato provedena již z výroby nebo daná vlastnostmi použitého  
materiálu  
2. Položka neobsahuje:  
X  
3. Způsob měření:  
Udává se počet kusů kompletní konstrukce nebo práce.</t>
  </si>
  <si>
    <t>Výkop pro sloupky: (0,4*0,4*1,1)*9=1,584 [A] 
Objemová hmotnost: 2,1=2,100 [B] 
A*B=3,326 [C]</t>
  </si>
  <si>
    <t>SO 10</t>
  </si>
  <si>
    <t>Napájení NN a osvětlení</t>
  </si>
  <si>
    <t>029111R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</si>
  <si>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</si>
  <si>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položka zahrnuje dodávku protlačovaného potrubí a veškeré pomocné práce (startovací zařízení, startovací a cílová jáma, opěrné a vodící bloky a pod.)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</si>
  <si>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</si>
  <si>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18214</t>
  </si>
  <si>
    <t>ÚPRAVA POVRCHŮ SROVNÁNÍM ÚZEMÍ V TL DO 0,25M</t>
  </si>
  <si>
    <t>položka zahrnuje srovnání výškových rozdílů terénu</t>
  </si>
  <si>
    <t>461383</t>
  </si>
  <si>
    <t>PATKY ZE ŽELEZOBETONU DO C16/20 VČET VÝZTUŽE</t>
  </si>
  <si>
    <t>položka zahrnuje:  
- nutné zemní práce (hloubení rýh a pod.)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dodání betonářské výztuže v požadované kvalitě, stříhání, řezání, ohýbání a spojování do všech požadovaných tvarů (vč. armakošů) a uložení s požadovaným zajištěním polohy a krytí</t>
  </si>
  <si>
    <t>Přidružená stavební výroba</t>
  </si>
  <si>
    <t>1. Položka obsahuje:  
– kompletní montáž, rozměření, upevnění, řezání, spojování a pod.  
– veškerý spojovací a montážní materiál vč. upevňovacího materiálu ( držáky apod.)  
– pomocné mechanismy  
2. Položka neobsahuje:  
X  
3. Způsob měření:  
Měří se metr délkový.</t>
  </si>
  <si>
    <t>1. Položka obsahuje:  
– proražení otvoru zdivem o průřezu od 0,01 do 0,025m2  
– úpravu a začištění omítky po montáži vedení  
– pomocné mechanismy  
2. Položka neobsahuje:  
– protipožární ucpávku  
3. Způsob měření:  
Udává se počet kusů kompletní konstrukce nebo práce.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</si>
  <si>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 
2. Položka neobsahuje:  
X  
3. Způsob měření:  
Udává se počet sad, které se skládají z předepsaných dílů, jež tvoří požadovaný celek, za každý započatý měsíc pronájmu.</t>
  </si>
  <si>
    <t>702901</t>
  </si>
  <si>
    <t>ZASYPÁNÍ KABELOVÉHO ŽLABU VRSTVOU Z PŘESÁTÉHO PÍSKU SVĚTLÉ ŠÍŘKY DO 120 MM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</si>
  <si>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a povrchovou úpravu  
2. Položka neobsahuje:  
X  
3. Způsob měření:  
Udává se počet sad, které se skládají z předepsaných dílů, jež tvoří požadovaný celek, za každý započatý měsíc pronájmu.</t>
  </si>
  <si>
    <t>1. Položka obsahuje:  
– přípravu podkladu pro osazení  
– měření, dělení, spojování, tvarování  
– ochranný nátěr spojů a při průchodu vodiče nad terén apod. dle příslušných norem  
2. Položka neobsahuje:  
– zemní práce  
– ochranu vodiče - chráničky apod.  
3. Způsob měření:  
Měří se metr délkový.</t>
  </si>
  <si>
    <t>1. Položka obsahuje:  
– manipulace a uložení kabelu (do země, chráničky, kanálu, na rošty, na TV a pod.)  
2. Položka neobsahuje:  
– příchytky, spojky, koncovky, chráničky apod.  
3. Způsob měření:  
Měří se metr délkový.</t>
  </si>
  <si>
    <t>742H23</t>
  </si>
  <si>
    <t>KABEL NN ČTYŘ- A PĚTIŽÍLOVÝ AL S PLASTOVOU IZOLACÍ OD 25 DO 50 MM2</t>
  </si>
  <si>
    <t>1. Položka obsahuje:  
– všechny práce spojené s úpravou kabelů pro montáž včetně veškerého příslušentsví  
2. Položka neobsahuje:  
X  
3. Způsob měření:  
Udává se počet kusů kompletní konstrukce nebo práce.</t>
  </si>
  <si>
    <t>742L13</t>
  </si>
  <si>
    <t>UKONČENÍ DVOU AŽ PĚTIŽÍLOVÉHO KABELU V ROZVADĚČI NEBO NA PŘÍSTROJI OD 25 DO 50 MM2</t>
  </si>
  <si>
    <t>742L23</t>
  </si>
  <si>
    <t>UKONČENÍ DVOU AŽ PĚTIŽÍLOVÉHO KABELU KABELOVOU SPOJKOU OD 25 DO 50 MM2</t>
  </si>
  <si>
    <t>742Z23</t>
  </si>
  <si>
    <t>DEMONTÁŽ KABELOVÉHO VEDENÍ NN</t>
  </si>
  <si>
    <t>1. Položka obsahuje:  
– všechny náklady na demontáž stávajícího zařízení se všemi pomocnými doplňujícími  
úpravami pro jeho likvidaci  
– naložení vybouraného materiálu na dopravní prostředek  
2. Položka neobsahuje:  
– odvoz vybouraného materiálu  
– poplatek za likvidaci odpadů (nacení se dle SSD 0)  
3. Způsob měření:  
Měří se metr délkový.</t>
  </si>
  <si>
    <t>743111</t>
  </si>
  <si>
    <t>OSVĚTLOVACÍ STOŽÁR  SKLOPNÝ ŽÁROVĚ ZINKOVANÝ DÉLKY DO 6 M</t>
  </si>
  <si>
    <t>1. Položka obsahuje:  
– základovou konstrukci a veškeré příslušenství  
– připojovací svorkovnici ve třídě izolace II ( pro 2x svítidlo ) a kabelové vedení ke svítidlům  
– uzavírací nátěr, technický popis viz. projektová dokumentace  
2. Položka neobsahuje:  
– zemní práce, betonový základ, svítidlo, výložník  
3. Způsob měření:  
Udává se počet kusů kompletní konstrukce nebo práce.</t>
  </si>
  <si>
    <t>743161</t>
  </si>
  <si>
    <t>OSVĚTLOVACÍ STOŽÁR  - ÚPRAVA PRO MONTÁŽ PŘÍDAVNÉHO ZAŘÍZENÍ (ROZHLAS, KAMERA, ČIDLO APOD.)</t>
  </si>
  <si>
    <t>1. Položka obsahuje:  
– veškeré příslušenství, technický popis viz. projektová dokumentace  
2. Položka neobsahuje:  
X  
3. Způsob měření:  
Udává se počet kusů kompletní konstrukce nebo práce.</t>
  </si>
  <si>
    <t>743164</t>
  </si>
  <si>
    <t>OSVĚTLOVACÍ STOŽÁR  - PRUŽINOVÉ SKLOPNÉ ZAŘÍZENÍ</t>
  </si>
  <si>
    <t>1. Položka obsahuje:  
– veškeré příslušenství a uzavírací nátěr, technický popis viz. projektová dokumentace  
2. Položka neobsahuje:  
X  
3. Způsob měření:  
Udává se počet kusů kompletní konstrukce nebo práce.</t>
  </si>
  <si>
    <t>743473</t>
  </si>
  <si>
    <t>SVÍTIDLO DRÁŽNÍ LED, MIN. IP 54, ELEKTRONICKÝ PŘEDŘADNÍK, PŘES 25 DO 45 W</t>
  </si>
  <si>
    <t>1. Položka obsahuje:  
– zdroj a veškeré příslušenství  
– technický popis viz. projektová dokumentace  
2. Položka neobsahuje:  
X  
3. Způsob měření:  
Udává se počet kusů kompletní konstrukce nebo práce.</t>
  </si>
  <si>
    <t>7434A2</t>
  </si>
  <si>
    <t>SVÍTIDLO DRÁŽNÍ LED ANTIVANDAL, MIN. IP 54, TŘÍDA II, OD 11 DO 25 W, KLASICKÁ MONTÁŽ</t>
  </si>
  <si>
    <t>743621</t>
  </si>
  <si>
    <t>ROZVADĚČ PRO DRÁŽNÍ OSVĚTLENÍ SILOVÝ NAPÁJECÍ BEZ PLC ŘÍDÍCÍHO SYSTÉMU DO 6 KUSŮ TŘÍFÁZOVÝCH VĚTVÍ</t>
  </si>
  <si>
    <t>1. Položka obsahuje:  
– instalaci rozvaděče do terénu/rozvodny včetně nastavení a oživení, zhotovení výrobní  
dokumentace  
– technický popis viz. projektová dokumentace  
2. Položka neobsahuje:  
– zemní práce  
3. Způsob měření:  
Udává se počet kusů kompletní konstrukce nebo práce.</t>
  </si>
  <si>
    <t>743F22</t>
  </si>
  <si>
    <t>SKŘÍŇ ELEKTROMĚROVÁ V KOMPAKTNÍM PILÍŘI PRO PŘÍMÉ MĚŘENÍ DO 80 A DVOUSAZBOVÉ VČETNĚ VÝSTROJE</t>
  </si>
  <si>
    <t>1. Položka obsahuje:  
– instalaci do terénu vč. prefabrikovaného základu a zapojení  
– technický popis viz. projektová dokumentace  
2. Položka neobsahuje:  
– zemní práce  
3. Způsob měření:  
Udává se počet kusů kompletní konstrukce nebo práce.</t>
  </si>
  <si>
    <t>743R1</t>
  </si>
  <si>
    <t>ROZVADĚČ R1 V KOMPAKTNÍM PILÍŘI VČ. AUT. ZÁSKOKU</t>
  </si>
  <si>
    <t>743Z11</t>
  </si>
  <si>
    <t>DEMONTÁŽ OSVĚTLOVACÍHO STOŽÁRU ULIČNÍHO VÝŠKY DO 15 M</t>
  </si>
  <si>
    <t>1. Položka obsahuje:  
– všechny náklady na demontáž stávajícího zařízení se všemi pomocnými doplňujícími  
úpravami pro jeho likvidaci  
– naložení vybouraného materiálu na dopravní prostředek  
2. Položka neobsahuje:  
– odvoz vybouraného materiálu  
– poplatek za likvidaci odpadů (nacení se dle SSD 0)  
3. Způsob měření:  
Udává se počet kusů kompletní konstrukce nebo práce.</t>
  </si>
  <si>
    <t>743Z12</t>
  </si>
  <si>
    <t>DEMONTÁŽ OSVĚTLOVACÍHO STOŽÁRU DRÁŽNÍHO VÝŠKY DO 15 M</t>
  </si>
  <si>
    <t>743Z31</t>
  </si>
  <si>
    <t>DEMONTÁŽ ELEKTROVÝZBROJE OSVĚTLOVACÍHO STOŽÁRU VÝŠKY DO 15 M</t>
  </si>
  <si>
    <t>743Z35</t>
  </si>
  <si>
    <t>DEMONTÁŽ SVÍTIDLA Z OSVĚTLOVACÍHO STOŽÁRU VÝŠKY DO 15 M</t>
  </si>
  <si>
    <t>743Z39</t>
  </si>
  <si>
    <t>DEMONTÁŽ ROZVADĚČE OSVĚTLENÍ</t>
  </si>
  <si>
    <t>743Z71</t>
  </si>
  <si>
    <t>DEMONTÁŽ KABELOVÉ SKŘÍNĚ</t>
  </si>
  <si>
    <t>744231R1</t>
  </si>
  <si>
    <t>KABELOVÁ SKŘÍŇ VENKOVNÍ SPOLEČNÁ PŘÍSTROJOVÁ PRO PŘEJEZDY</t>
  </si>
  <si>
    <t>744I01</t>
  </si>
  <si>
    <t>POJISTKOVÁ VLOŽKA DO 160 A</t>
  </si>
  <si>
    <t>1. Položka obsahuje:  
– technický popis viz. projektová dokumentace  
2. Položka neobsahuje:  
X  
3. Způsob měření:  
Udává se počet kusů kompletní konstrukce nebo práce.</t>
  </si>
  <si>
    <t>744R13</t>
  </si>
  <si>
    <t>SVORKA OD 25 DO 50 MM2</t>
  </si>
  <si>
    <t>1. Položka obsahuje:  
– veškeré příslušenství  
– technický popis viz. projektová dokumentace  
2. Položka neobsahuje:  
X  
3. Způsob měření:  
Udává se počet kusů kompletní konstrukce nebo práce.</t>
  </si>
  <si>
    <t>745251</t>
  </si>
  <si>
    <t>POJISTKOVÝ SPODEK JEDNOPÓLOVÝ VN UN DO 25 KV</t>
  </si>
  <si>
    <t>1. Položka obsahuje:  
– veškerý podružný, pomocný a upevňovací materiál  
– technický popis viz. projektová dokumentace  
– předepsané zkoušky, revize a atesty  
2. Položka neobsahuje:  
X  
3. Způsob měření:  
Udává se počet kusů kompletní konstrukce nebo práce.</t>
  </si>
  <si>
    <t>745B03</t>
  </si>
  <si>
    <t>SKŘÍŇ DRÁŽNÍ 6 KV - TRANSFORMÁTOR 3-F SUCHÝ DO 16 KVA</t>
  </si>
  <si>
    <t>1. Položka obsahuje:  
– veškerý podružný, pomocný, spojovací a upevňovací materiál  
– technický popis viz. projektová dokumentace  
– předepsané zkoušky, revize a atesty  
2. Položka neobsahuje:  
X  
3. Způsob měření:  
Udává se počet kusů kompletní konstrukce nebo práce.</t>
  </si>
  <si>
    <t>745B05</t>
  </si>
  <si>
    <t>SKŘÍŇ DRÁŽNÍ 6 KV - ROZVADĚČ NN</t>
  </si>
  <si>
    <t>CELKOVÁ PROHLÍDKA, ZKOUŠENÍ, MĚŘENÍ A VYHOTOVENÍ VÝCHOZÍ REVIZNÍ ZPRÁVY, PRO OBJEM IN PŘES 500 DO 1000 TIS.</t>
  </si>
  <si>
    <t>1. Položka obsahuje:  
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X  
3. Způsob měření:  
Udává se počet kusů kompletní konstrukce nebo práce.</t>
  </si>
  <si>
    <t>747214</t>
  </si>
  <si>
    <t>CELKOVÁ PROHLÍDKA, ZKOUŠENÍ, MĚŘENÍ A VYHOTOVENÍ VÝCHOZÍ REVIZNÍ ZPRÁVY, PRO OBJEM IN - PŘÍPLATEK ZA KAŽDÝCH DALŠÍCH I ZAPOČATÝCH 500 TIS.</t>
  </si>
  <si>
    <t>747301</t>
  </si>
  <si>
    <t>PROVEDENÍ PROHLÍDKY A ZKOUŠKY PRÁVNICKOU OSOBOU, VYDÁNÍ PRŮKAZU ZPŮSOBILOSTI</t>
  </si>
  <si>
    <t>1. Položka obsahuje:  
– cenu za vyhotovení dokladu právnickou osobou o silnoproudých zařízeních a vydání průkazu způsobilosti  
2. Položka neobsahuje:  
X  
3. Způsob měření:  
Udává se počet kusů kompletní konstrukce nebo práce.</t>
  </si>
  <si>
    <t>747541</t>
  </si>
  <si>
    <t>MĚŘENÍ INTENZITY OSVĚTLENÍ INSTALOVANÉHO V ROZSAHU TOHOTO SO/PS</t>
  </si>
  <si>
    <t>1. Položka obsahuje:  
– cenu za měření dle příslušných norem a předpisů, včetně vystavení protokolu  
2. Položka neobsahuje:  
X  
3. Způsob měření:  
Udává se počet kusů kompletní konstrukce nebo práce.</t>
  </si>
  <si>
    <t>1. Položka obsahuje:  
– cenu za práce spojené s uváděním zařízení do provozu, drobné montážní práce v rozvaděčích, koordinaci se zhotoviteli souvisejících zařízení apod.  
2. Položka neobsahuje:  
X  
3. Způsob měření:  
Udává se čas v hodinách.</t>
  </si>
  <si>
    <t>747705</t>
  </si>
  <si>
    <t>MANIPULACE NA ZAŘÍZENÍCH PROVÁDĚNÉ PROVOZOVATELEM</t>
  </si>
  <si>
    <t>1. Položka obsahuje:  
– cenu za manipulace na zařízeních prováděné provozovatelem nutných pro další práce  
zhotovitele na technologickém souboru  
2. Položka neobsahuje:  
X  
3. Způsob měření:  
Udává se čas v hodinách.</t>
  </si>
  <si>
    <t>966158</t>
  </si>
  <si>
    <t>BOURÁNÍ KONSTRUKCÍ Z PROST BETONU S ODVOZEM DO 20KM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</si>
  <si>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</si>
  <si>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SO 90-90</t>
  </si>
  <si>
    <t>Likvidace odpadů</t>
  </si>
  <si>
    <t>SO 02: 1156,529=1 156,529 [A] 
SO 03: 149,027=149,027 [B] 
SO 04: 38,157=38,157 [C] 
SO 05: 98,553=98,553 [D] 
SO 06.1: 7,277=7,277 [E] 
SO 07: 77,238=77,238 [F] 
SO 09: 3,326=3,326 [G] 
Celkem: A+B+C+D+E+F+G=1 530,107 [H]</t>
  </si>
  <si>
    <t>SO 02: 552,460=552,460 [A] 
SO 04: 32,591=32,591 [B] 
SO 05: 98,739=98,739 [C] 
SO 06.1: 7,970=7,970 [D] 
SO 07: 31,694=31,694 [E] 
SO 10: 22,000=22,000 [F] 
PS 01: 8,800=8,800 [G] 
PS 02: 36,248=36,248 [H] 
PS 03: 1,812=1,812 [I] 
PS 04: 8,720=8,720 [J] 
PS 05: 2,904=2,904 [K] 
Celkem: A+B+C+D+E+F+G+H+I+J+K=803,938 [L]</t>
  </si>
  <si>
    <t>SO 03: 43,200=43,200 [A] 
SO 04: 32,040=32,040 [B] 
SO 05: 81,120=81,120 [C] 
SO 07: 19,200=19,200 [D] 
Celkem: A+B+C+D=175,560 [E]</t>
  </si>
  <si>
    <t>SO 02: 63,863=63,863 [A] 
SO 06.1: 1,350=1,350 [B] 
SO 08: 7,533=7,533 [C] 
SO 10: 16,000=16,000 [D] 
PS 01: 2,000=2,000 [E] 
Celkem: A+B+C+D+E=90,746 [F]</t>
  </si>
  <si>
    <t>SO 01: 501,840=501,840 [A] 
Celkem: A=501,840 [B]</t>
  </si>
  <si>
    <t>SO 08: 2,375=2,375 [A] 
Celkem: A=2,375 [B]</t>
  </si>
  <si>
    <t>PS 02: 0,116=0,116 [A] 
Celkem: A=0,116 [B]</t>
  </si>
  <si>
    <t>SO 01: 51,300=51,300 [A] 
Celkem: A=51,300 [B]</t>
  </si>
  <si>
    <t>PS 01: 0,400=0,400 [A] 
Celkem: A=0,400 [B]</t>
  </si>
  <si>
    <t>SO 01: 0,074=0,074 [A] 
Celkem: A=0,074 [B]</t>
  </si>
  <si>
    <t>SO 01: 0,076=0,076 [A] 
Celkem: A=0,076 [B]</t>
  </si>
  <si>
    <t>PS 01: 0,500=0,500 [A] 
Celkem: A=0,500 [B]</t>
  </si>
  <si>
    <t>PS 01: 0,300=0,300 [A] 
Celkem: A=0,300 [B]</t>
  </si>
  <si>
    <t>SO 01: 2,960=2,960 [A] 
Celkem: A=2,960 [B]</t>
  </si>
  <si>
    <t>PS 01: 0,100=0,100 [A] 
PS 02: 0,467=0,467 [B] 
Celkem: A+B=0,567 [C]</t>
  </si>
  <si>
    <t>PS 01: 0,100=0,100 [A] 
Celkem: A=0,100 [B]</t>
  </si>
  <si>
    <t>SO 98-98</t>
  </si>
  <si>
    <t>Všeobecný objekt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</si>
  <si>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</si>
  <si>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</si>
  <si>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</si>
  <si>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</si>
  <si>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</si>
  <si>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</si>
  <si>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</si>
  <si>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</si>
  <si>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</si>
  <si>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</si>
  <si>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</si>
  <si>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</si>
  <si>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</si>
  <si>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</si>
  <si>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</si>
  <si>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VSEOB006</t>
  </si>
  <si>
    <t>Osvědčení o bezpečnosti před uvedením do provozu</t>
  </si>
  <si>
    <t>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</si>
  <si>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
Položka zahrnuje  všechny nezbytné práce, náklady a zařízení  včetně  všech doprav a pomocného materiálu nutných  pro uskutečnění dané činnosti."</t>
  </si>
  <si>
    <t>VSEOB009</t>
  </si>
  <si>
    <t>Nájmy hrazené zhotovitelem stavby</t>
  </si>
  <si>
    <t>Nájem za dočasný zábor poz. č. 783/1, 823 v obci Krhová. Předpokládaná plocha 115 m2.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</si>
</sst>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5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5" fillId="2" borderId="2" xfId="6" applyFont="1" applyFill="1" applyBorder="1" applyAlignment="1">
      <alignment horizontal="right"/>
    </xf>
    <xf numFmtId="0" fontId="5" fillId="2" borderId="0" xfId="6" applyFont="1" applyFill="1" applyAlignment="1">
      <alignment horizontal="right"/>
    </xf>
    <xf numFmtId="0" fontId="2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5" xfId="6" applyFont="1" applyFill="1" applyBorder="1"/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4" borderId="1" xfId="6" applyNumberFormat="1" applyFont="1" applyFill="1" applyBorder="1" applyAlignment="1" applyProtection="1">
      <alignment horizontal="center"/>
      <protection locked="0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0" fillId="0" borderId="1" xfId="6" applyFont="1" applyFill="1" applyBorder="1" applyAlignment="1" applyProtection="1">
      <alignment horizontal="center"/>
    </xf>
    <xf numFmtId="164" fontId="0" fillId="0" borderId="1" xfId="6" applyNumberFormat="1" applyFont="1" applyFill="1" applyBorder="1" applyAlignment="1" applyProtection="1">
      <alignment horizontal="center"/>
    </xf>
    <xf numFmtId="4" fontId="0" fillId="0" borderId="1" xfId="6" applyNumberFormat="1" applyFont="1" applyFill="1" applyBorder="1" applyAlignment="1" applyProtection="1">
      <alignment horizontal="center"/>
    </xf>
    <xf numFmtId="0" fontId="0" fillId="0" borderId="0" xfId="0" applyFill="1" applyProtection="1"/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6"/>
  <sheetViews>
    <sheetView tabSelected="1" workbookViewId="0">
      <selection activeCell="B36" sqref="B36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7"/>
      <c r="B1" s="8" t="s">
        <v>0</v>
      </c>
      <c r="C1" s="8"/>
      <c r="D1" s="8"/>
      <c r="E1" s="8"/>
    </row>
    <row r="2" spans="1:5" ht="12.75" customHeight="1" x14ac:dyDescent="0.2">
      <c r="A2" s="7"/>
      <c r="B2" s="6" t="s">
        <v>1</v>
      </c>
      <c r="C2" s="8"/>
      <c r="D2" s="8"/>
      <c r="E2" s="8"/>
    </row>
    <row r="3" spans="1:5" ht="20.100000000000001" customHeight="1" x14ac:dyDescent="0.2">
      <c r="A3" s="7"/>
      <c r="B3" s="7"/>
      <c r="C3" s="8"/>
      <c r="D3" s="8"/>
      <c r="E3" s="8"/>
    </row>
    <row r="4" spans="1:5" ht="20.100000000000001" customHeight="1" x14ac:dyDescent="0.3">
      <c r="A4" s="8"/>
      <c r="B4" s="5" t="s">
        <v>2</v>
      </c>
      <c r="C4" s="7"/>
      <c r="D4" s="7"/>
      <c r="E4" s="8"/>
    </row>
    <row r="5" spans="1:5" ht="12.75" customHeight="1" x14ac:dyDescent="0.2">
      <c r="A5" s="8"/>
      <c r="B5" s="7" t="s">
        <v>3</v>
      </c>
      <c r="C5" s="7"/>
      <c r="D5" s="7"/>
      <c r="E5" s="8"/>
    </row>
    <row r="6" spans="1:5" ht="12.75" customHeight="1" x14ac:dyDescent="0.2">
      <c r="A6" s="8"/>
      <c r="B6" s="10" t="s">
        <v>4</v>
      </c>
      <c r="C6" s="13">
        <f>SUM(C10:C26)</f>
        <v>0</v>
      </c>
      <c r="D6" s="8"/>
      <c r="E6" s="8"/>
    </row>
    <row r="7" spans="1:5" ht="12.75" customHeight="1" x14ac:dyDescent="0.2">
      <c r="A7" s="8"/>
      <c r="B7" s="10" t="s">
        <v>5</v>
      </c>
      <c r="C7" s="13">
        <f>SUM(E10:E26)</f>
        <v>0</v>
      </c>
      <c r="D7" s="8"/>
      <c r="E7" s="8"/>
    </row>
    <row r="8" spans="1:5" ht="12.75" customHeight="1" x14ac:dyDescent="0.2">
      <c r="A8" s="12"/>
      <c r="B8" s="12"/>
      <c r="C8" s="12"/>
      <c r="D8" s="12"/>
      <c r="E8" s="12"/>
    </row>
    <row r="9" spans="1:5" ht="12.75" customHeight="1" x14ac:dyDescent="0.2">
      <c r="A9" s="11" t="s">
        <v>6</v>
      </c>
      <c r="B9" s="11" t="s">
        <v>7</v>
      </c>
      <c r="C9" s="11" t="s">
        <v>8</v>
      </c>
      <c r="D9" s="11" t="s">
        <v>9</v>
      </c>
      <c r="E9" s="11" t="s">
        <v>10</v>
      </c>
    </row>
    <row r="10" spans="1:5" ht="12.75" customHeight="1" x14ac:dyDescent="0.2">
      <c r="A10" s="22" t="s">
        <v>24</v>
      </c>
      <c r="B10" s="22" t="s">
        <v>25</v>
      </c>
      <c r="C10" s="23">
        <f>'PS 01'!I3</f>
        <v>0</v>
      </c>
      <c r="D10" s="23">
        <f>'PS 01'!O2</f>
        <v>0</v>
      </c>
      <c r="E10" s="23">
        <f t="shared" ref="E10:E26" si="0">C10+D10</f>
        <v>0</v>
      </c>
    </row>
    <row r="11" spans="1:5" ht="12.75" customHeight="1" x14ac:dyDescent="0.2">
      <c r="A11" s="22" t="s">
        <v>496</v>
      </c>
      <c r="B11" s="22" t="s">
        <v>497</v>
      </c>
      <c r="C11" s="23">
        <f>'PS 02'!I3</f>
        <v>0</v>
      </c>
      <c r="D11" s="23">
        <f>'PS 02'!O2</f>
        <v>0</v>
      </c>
      <c r="E11" s="23">
        <f t="shared" si="0"/>
        <v>0</v>
      </c>
    </row>
    <row r="12" spans="1:5" ht="12.75" customHeight="1" x14ac:dyDescent="0.2">
      <c r="A12" s="22" t="s">
        <v>696</v>
      </c>
      <c r="B12" s="22" t="s">
        <v>697</v>
      </c>
      <c r="C12" s="23">
        <f>'PS 03'!I3</f>
        <v>0</v>
      </c>
      <c r="D12" s="23">
        <f>'PS 03'!O2</f>
        <v>0</v>
      </c>
      <c r="E12" s="23">
        <f t="shared" si="0"/>
        <v>0</v>
      </c>
    </row>
    <row r="13" spans="1:5" ht="12.75" customHeight="1" x14ac:dyDescent="0.2">
      <c r="A13" s="22" t="s">
        <v>777</v>
      </c>
      <c r="B13" s="22" t="s">
        <v>778</v>
      </c>
      <c r="C13" s="23">
        <f>'PS 04'!I3</f>
        <v>0</v>
      </c>
      <c r="D13" s="23">
        <f>'PS 04'!O2</f>
        <v>0</v>
      </c>
      <c r="E13" s="23">
        <f t="shared" si="0"/>
        <v>0</v>
      </c>
    </row>
    <row r="14" spans="1:5" ht="12.75" customHeight="1" x14ac:dyDescent="0.2">
      <c r="A14" s="22" t="s">
        <v>825</v>
      </c>
      <c r="B14" s="22" t="s">
        <v>826</v>
      </c>
      <c r="C14" s="23">
        <f>'PS 05'!I3</f>
        <v>0</v>
      </c>
      <c r="D14" s="23">
        <f>'PS 05'!O2</f>
        <v>0</v>
      </c>
      <c r="E14" s="23">
        <f t="shared" si="0"/>
        <v>0</v>
      </c>
    </row>
    <row r="15" spans="1:5" ht="12.75" customHeight="1" x14ac:dyDescent="0.2">
      <c r="A15" s="22" t="s">
        <v>832</v>
      </c>
      <c r="B15" s="22" t="s">
        <v>833</v>
      </c>
      <c r="C15" s="23">
        <f>'SO 01'!I3</f>
        <v>0</v>
      </c>
      <c r="D15" s="23">
        <f>'SO 01'!O2</f>
        <v>0</v>
      </c>
      <c r="E15" s="23">
        <f t="shared" si="0"/>
        <v>0</v>
      </c>
    </row>
    <row r="16" spans="1:5" ht="12.75" customHeight="1" x14ac:dyDescent="0.2">
      <c r="A16" s="22" t="s">
        <v>968</v>
      </c>
      <c r="B16" s="22" t="s">
        <v>969</v>
      </c>
      <c r="C16" s="23">
        <f>'SO 02'!I3</f>
        <v>0</v>
      </c>
      <c r="D16" s="23">
        <f>'SO 02'!O2</f>
        <v>0</v>
      </c>
      <c r="E16" s="23">
        <f t="shared" si="0"/>
        <v>0</v>
      </c>
    </row>
    <row r="17" spans="1:5" ht="12.75" customHeight="1" x14ac:dyDescent="0.2">
      <c r="A17" s="22" t="s">
        <v>1109</v>
      </c>
      <c r="B17" s="22" t="s">
        <v>1110</v>
      </c>
      <c r="C17" s="23">
        <f>'SO 03'!I3</f>
        <v>0</v>
      </c>
      <c r="D17" s="23">
        <f>'SO 03'!O2</f>
        <v>0</v>
      </c>
      <c r="E17" s="23">
        <f t="shared" si="0"/>
        <v>0</v>
      </c>
    </row>
    <row r="18" spans="1:5" ht="12.75" customHeight="1" x14ac:dyDescent="0.2">
      <c r="A18" s="22" t="s">
        <v>1192</v>
      </c>
      <c r="B18" s="22" t="s">
        <v>1193</v>
      </c>
      <c r="C18" s="23">
        <f>'SO 04'!I3</f>
        <v>0</v>
      </c>
      <c r="D18" s="23">
        <f>'SO 04'!O2</f>
        <v>0</v>
      </c>
      <c r="E18" s="23">
        <f t="shared" si="0"/>
        <v>0</v>
      </c>
    </row>
    <row r="19" spans="1:5" ht="12.75" customHeight="1" x14ac:dyDescent="0.2">
      <c r="A19" s="22" t="s">
        <v>1265</v>
      </c>
      <c r="B19" s="22" t="s">
        <v>1266</v>
      </c>
      <c r="C19" s="23">
        <f>'SO 05'!I3</f>
        <v>0</v>
      </c>
      <c r="D19" s="23">
        <f>'SO 05'!O2</f>
        <v>0</v>
      </c>
      <c r="E19" s="23">
        <f t="shared" si="0"/>
        <v>0</v>
      </c>
    </row>
    <row r="20" spans="1:5" ht="12.75" customHeight="1" x14ac:dyDescent="0.2">
      <c r="A20" s="22" t="s">
        <v>1318</v>
      </c>
      <c r="B20" s="22" t="s">
        <v>1319</v>
      </c>
      <c r="C20" s="23">
        <f>'SO 06.1'!I3</f>
        <v>0</v>
      </c>
      <c r="D20" s="23">
        <f>'SO 06.1'!O2</f>
        <v>0</v>
      </c>
      <c r="E20" s="23">
        <f t="shared" si="0"/>
        <v>0</v>
      </c>
    </row>
    <row r="21" spans="1:5" ht="12.75" customHeight="1" x14ac:dyDescent="0.2">
      <c r="A21" s="22" t="s">
        <v>1348</v>
      </c>
      <c r="B21" s="22" t="s">
        <v>1349</v>
      </c>
      <c r="C21" s="23">
        <f>'SO 07'!I3</f>
        <v>0</v>
      </c>
      <c r="D21" s="23">
        <f>'SO 07'!O2</f>
        <v>0</v>
      </c>
      <c r="E21" s="23">
        <f t="shared" si="0"/>
        <v>0</v>
      </c>
    </row>
    <row r="22" spans="1:5" ht="12.75" customHeight="1" x14ac:dyDescent="0.2">
      <c r="A22" s="22" t="s">
        <v>1377</v>
      </c>
      <c r="B22" s="22" t="s">
        <v>1378</v>
      </c>
      <c r="C22" s="23">
        <f>'SO 08'!I3</f>
        <v>0</v>
      </c>
      <c r="D22" s="23">
        <f>'SO 08'!O2</f>
        <v>0</v>
      </c>
      <c r="E22" s="23">
        <f t="shared" si="0"/>
        <v>0</v>
      </c>
    </row>
    <row r="23" spans="1:5" ht="12.75" customHeight="1" x14ac:dyDescent="0.2">
      <c r="A23" s="22" t="s">
        <v>1422</v>
      </c>
      <c r="B23" s="22" t="s">
        <v>1423</v>
      </c>
      <c r="C23" s="23">
        <f>'SO 09'!I3</f>
        <v>0</v>
      </c>
      <c r="D23" s="23">
        <f>'SO 09'!O2</f>
        <v>0</v>
      </c>
      <c r="E23" s="23">
        <f t="shared" si="0"/>
        <v>0</v>
      </c>
    </row>
    <row r="24" spans="1:5" ht="12.75" customHeight="1" x14ac:dyDescent="0.2">
      <c r="A24" s="22" t="s">
        <v>1458</v>
      </c>
      <c r="B24" s="22" t="s">
        <v>1459</v>
      </c>
      <c r="C24" s="23">
        <f>'SO 10'!I3</f>
        <v>0</v>
      </c>
      <c r="D24" s="23">
        <f>'SO 10'!O2</f>
        <v>0</v>
      </c>
      <c r="E24" s="23">
        <f t="shared" si="0"/>
        <v>0</v>
      </c>
    </row>
    <row r="25" spans="1:5" ht="12.75" customHeight="1" x14ac:dyDescent="0.2">
      <c r="A25" s="22" t="s">
        <v>1557</v>
      </c>
      <c r="B25" s="22" t="s">
        <v>1558</v>
      </c>
      <c r="C25" s="23">
        <f>'SO 90-90'!I3</f>
        <v>0</v>
      </c>
      <c r="D25" s="23">
        <f>'SO 90-90'!O2</f>
        <v>0</v>
      </c>
      <c r="E25" s="23">
        <f t="shared" si="0"/>
        <v>0</v>
      </c>
    </row>
    <row r="26" spans="1:5" ht="12.75" customHeight="1" x14ac:dyDescent="0.2">
      <c r="A26" s="22" t="s">
        <v>1575</v>
      </c>
      <c r="B26" s="22" t="s">
        <v>1576</v>
      </c>
      <c r="C26" s="23">
        <f>'SO 98-98'!I3</f>
        <v>0</v>
      </c>
      <c r="D26" s="23">
        <f>'SO 98-98'!O2</f>
        <v>0</v>
      </c>
      <c r="E26" s="23">
        <f t="shared" si="0"/>
        <v>0</v>
      </c>
    </row>
  </sheetData>
  <sheetProtection password="C0DF" sheet="1" objects="1" scenarios="1"/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R161"/>
  <sheetViews>
    <sheetView topLeftCell="B1" zoomScale="70" zoomScaleNormal="70" workbookViewId="0">
      <pane ySplit="7" topLeftCell="A152" activePane="bottomLeft" state="frozen"/>
      <selection sqref="A1:A3"/>
      <selection pane="bottomLeft" activeCell="H157" sqref="H157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0+O8+O25+O74+O87+O128+O149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1192</v>
      </c>
      <c r="I3" s="40">
        <f>0+I8+I25+I74+I87+I128+I149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1192</v>
      </c>
      <c r="D4" s="2"/>
      <c r="E4" s="20" t="s">
        <v>1193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498</v>
      </c>
      <c r="F8" s="21"/>
      <c r="G8" s="21"/>
      <c r="H8" s="21"/>
      <c r="I8" s="27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x14ac:dyDescent="0.2">
      <c r="A9" s="24" t="s">
        <v>45</v>
      </c>
      <c r="B9" s="28" t="s">
        <v>29</v>
      </c>
      <c r="C9" s="28" t="s">
        <v>838</v>
      </c>
      <c r="D9" s="24" t="s">
        <v>50</v>
      </c>
      <c r="E9" s="29" t="s">
        <v>839</v>
      </c>
      <c r="F9" s="30" t="s">
        <v>110</v>
      </c>
      <c r="G9" s="31">
        <v>1</v>
      </c>
      <c r="H9" s="32">
        <v>0</v>
      </c>
      <c r="I9" s="33">
        <f>ROUND(ROUND(H9,2)*ROUND(G9,3),2)</f>
        <v>0</v>
      </c>
      <c r="O9">
        <f>(I9*0)/100</f>
        <v>0</v>
      </c>
      <c r="P9" t="s">
        <v>27</v>
      </c>
    </row>
    <row r="10" spans="1:18" ht="25.5" x14ac:dyDescent="0.2">
      <c r="A10" s="34" t="s">
        <v>49</v>
      </c>
      <c r="E10" s="35" t="s">
        <v>974</v>
      </c>
    </row>
    <row r="11" spans="1:18" x14ac:dyDescent="0.2">
      <c r="A11" s="36" t="s">
        <v>51</v>
      </c>
      <c r="E11" s="37" t="s">
        <v>841</v>
      </c>
    </row>
    <row r="12" spans="1:18" x14ac:dyDescent="0.2">
      <c r="A12" t="s">
        <v>53</v>
      </c>
      <c r="E12" s="35" t="s">
        <v>842</v>
      </c>
    </row>
    <row r="13" spans="1:18" ht="25.5" x14ac:dyDescent="0.2">
      <c r="A13" s="24" t="s">
        <v>45</v>
      </c>
      <c r="B13" s="28" t="s">
        <v>23</v>
      </c>
      <c r="C13" s="28" t="s">
        <v>976</v>
      </c>
      <c r="D13" s="24" t="s">
        <v>50</v>
      </c>
      <c r="E13" s="29" t="s">
        <v>977</v>
      </c>
      <c r="F13" s="30" t="s">
        <v>110</v>
      </c>
      <c r="G13" s="31">
        <v>2</v>
      </c>
      <c r="H13" s="32">
        <v>0</v>
      </c>
      <c r="I13" s="33">
        <f>ROUND(ROUND(H13,2)*ROUND(G13,3),2)</f>
        <v>0</v>
      </c>
      <c r="O13">
        <f>(I13*0)/100</f>
        <v>0</v>
      </c>
      <c r="P13" t="s">
        <v>27</v>
      </c>
    </row>
    <row r="14" spans="1:18" x14ac:dyDescent="0.2">
      <c r="A14" s="34" t="s">
        <v>49</v>
      </c>
      <c r="E14" s="35" t="s">
        <v>978</v>
      </c>
    </row>
    <row r="15" spans="1:18" x14ac:dyDescent="0.2">
      <c r="A15" s="36" t="s">
        <v>51</v>
      </c>
      <c r="E15" s="37" t="s">
        <v>975</v>
      </c>
    </row>
    <row r="16" spans="1:18" x14ac:dyDescent="0.2">
      <c r="A16" t="s">
        <v>53</v>
      </c>
      <c r="E16" s="35" t="s">
        <v>842</v>
      </c>
    </row>
    <row r="17" spans="1:18" ht="25.5" x14ac:dyDescent="0.2">
      <c r="A17" s="24" t="s">
        <v>45</v>
      </c>
      <c r="B17" s="28" t="s">
        <v>22</v>
      </c>
      <c r="C17" s="28" t="s">
        <v>989</v>
      </c>
      <c r="D17" s="24" t="s">
        <v>50</v>
      </c>
      <c r="E17" s="29" t="s">
        <v>990</v>
      </c>
      <c r="F17" s="30" t="s">
        <v>110</v>
      </c>
      <c r="G17" s="31">
        <v>2</v>
      </c>
      <c r="H17" s="32">
        <v>0</v>
      </c>
      <c r="I17" s="33">
        <f>ROUND(ROUND(H17,2)*ROUND(G17,3),2)</f>
        <v>0</v>
      </c>
      <c r="O17">
        <f>(I17*21)/100</f>
        <v>0</v>
      </c>
      <c r="P17" t="s">
        <v>23</v>
      </c>
    </row>
    <row r="18" spans="1:18" x14ac:dyDescent="0.2">
      <c r="A18" s="34" t="s">
        <v>49</v>
      </c>
      <c r="E18" s="35" t="s">
        <v>991</v>
      </c>
    </row>
    <row r="19" spans="1:18" x14ac:dyDescent="0.2">
      <c r="A19" s="36" t="s">
        <v>51</v>
      </c>
      <c r="E19" s="37" t="s">
        <v>975</v>
      </c>
    </row>
    <row r="20" spans="1:18" x14ac:dyDescent="0.2">
      <c r="A20" t="s">
        <v>53</v>
      </c>
      <c r="E20" s="35" t="s">
        <v>984</v>
      </c>
    </row>
    <row r="21" spans="1:18" x14ac:dyDescent="0.2">
      <c r="A21" s="24" t="s">
        <v>45</v>
      </c>
      <c r="B21" s="28" t="s">
        <v>33</v>
      </c>
      <c r="C21" s="28" t="s">
        <v>997</v>
      </c>
      <c r="D21" s="24" t="s">
        <v>50</v>
      </c>
      <c r="E21" s="29" t="s">
        <v>501</v>
      </c>
      <c r="F21" s="30" t="s">
        <v>499</v>
      </c>
      <c r="G21" s="31">
        <v>1</v>
      </c>
      <c r="H21" s="32">
        <v>0</v>
      </c>
      <c r="I21" s="33">
        <f>ROUND(ROUND(H21,2)*ROUND(G21,3),2)</f>
        <v>0</v>
      </c>
      <c r="O21">
        <f>(I21*0)/100</f>
        <v>0</v>
      </c>
      <c r="P21" t="s">
        <v>27</v>
      </c>
    </row>
    <row r="22" spans="1:18" x14ac:dyDescent="0.2">
      <c r="A22" s="34" t="s">
        <v>49</v>
      </c>
      <c r="E22" s="35" t="s">
        <v>50</v>
      </c>
    </row>
    <row r="23" spans="1:18" x14ac:dyDescent="0.2">
      <c r="A23" s="36" t="s">
        <v>51</v>
      </c>
      <c r="E23" s="37" t="s">
        <v>998</v>
      </c>
    </row>
    <row r="24" spans="1:18" x14ac:dyDescent="0.2">
      <c r="A24" t="s">
        <v>53</v>
      </c>
      <c r="E24" s="35" t="s">
        <v>837</v>
      </c>
    </row>
    <row r="25" spans="1:18" ht="12.75" customHeight="1" x14ac:dyDescent="0.2">
      <c r="A25" s="12" t="s">
        <v>43</v>
      </c>
      <c r="B25" s="12"/>
      <c r="C25" s="38" t="s">
        <v>29</v>
      </c>
      <c r="D25" s="12"/>
      <c r="E25" s="26" t="s">
        <v>999</v>
      </c>
      <c r="F25" s="12"/>
      <c r="G25" s="12"/>
      <c r="H25" s="12"/>
      <c r="I25" s="39">
        <f>0+Q25</f>
        <v>0</v>
      </c>
      <c r="O25">
        <f>0+R25</f>
        <v>0</v>
      </c>
      <c r="Q25">
        <f>0+I26+I30+I34+I38+I42+I46+I50+I54+I58+I62+I66+I70</f>
        <v>0</v>
      </c>
      <c r="R25">
        <f>0+O26+O30+O34+O38+O42+O46+O50+O54+O58+O62+O66+O70</f>
        <v>0</v>
      </c>
    </row>
    <row r="26" spans="1:18" ht="25.5" x14ac:dyDescent="0.2">
      <c r="A26" s="24" t="s">
        <v>45</v>
      </c>
      <c r="B26" s="28" t="s">
        <v>35</v>
      </c>
      <c r="C26" s="28" t="s">
        <v>1000</v>
      </c>
      <c r="D26" s="24" t="s">
        <v>50</v>
      </c>
      <c r="E26" s="29" t="s">
        <v>1001</v>
      </c>
      <c r="F26" s="30" t="s">
        <v>48</v>
      </c>
      <c r="G26" s="31">
        <v>4</v>
      </c>
      <c r="H26" s="32">
        <v>0</v>
      </c>
      <c r="I26" s="33">
        <f>ROUND(ROUND(H26,2)*ROUND(G26,3),2)</f>
        <v>0</v>
      </c>
      <c r="O26">
        <f>(I26*21)/100</f>
        <v>0</v>
      </c>
      <c r="P26" t="s">
        <v>23</v>
      </c>
    </row>
    <row r="27" spans="1:18" x14ac:dyDescent="0.2">
      <c r="A27" s="34" t="s">
        <v>49</v>
      </c>
      <c r="E27" s="35" t="s">
        <v>50</v>
      </c>
    </row>
    <row r="28" spans="1:18" x14ac:dyDescent="0.2">
      <c r="A28" s="36" t="s">
        <v>51</v>
      </c>
      <c r="E28" s="37" t="s">
        <v>1194</v>
      </c>
    </row>
    <row r="29" spans="1:18" ht="63.75" x14ac:dyDescent="0.2">
      <c r="A29" t="s">
        <v>53</v>
      </c>
      <c r="E29" s="35" t="s">
        <v>1003</v>
      </c>
    </row>
    <row r="30" spans="1:18" ht="25.5" x14ac:dyDescent="0.2">
      <c r="A30" s="24" t="s">
        <v>45</v>
      </c>
      <c r="B30" s="28" t="s">
        <v>37</v>
      </c>
      <c r="C30" s="28" t="s">
        <v>1004</v>
      </c>
      <c r="D30" s="24" t="s">
        <v>50</v>
      </c>
      <c r="E30" s="29" t="s">
        <v>1005</v>
      </c>
      <c r="F30" s="30" t="s">
        <v>940</v>
      </c>
      <c r="G30" s="31">
        <v>84</v>
      </c>
      <c r="H30" s="32">
        <v>0</v>
      </c>
      <c r="I30" s="33">
        <f>ROUND(ROUND(H30,2)*ROUND(G30,3),2)</f>
        <v>0</v>
      </c>
      <c r="O30">
        <f>(I30*21)/100</f>
        <v>0</v>
      </c>
      <c r="P30" t="s">
        <v>23</v>
      </c>
    </row>
    <row r="31" spans="1:18" x14ac:dyDescent="0.2">
      <c r="A31" s="34" t="s">
        <v>49</v>
      </c>
      <c r="E31" s="35" t="s">
        <v>50</v>
      </c>
    </row>
    <row r="32" spans="1:18" ht="51" x14ac:dyDescent="0.2">
      <c r="A32" s="36" t="s">
        <v>51</v>
      </c>
      <c r="E32" s="37" t="s">
        <v>1195</v>
      </c>
    </row>
    <row r="33" spans="1:16" ht="25.5" x14ac:dyDescent="0.2">
      <c r="A33" t="s">
        <v>53</v>
      </c>
      <c r="E33" s="35" t="s">
        <v>1007</v>
      </c>
    </row>
    <row r="34" spans="1:16" x14ac:dyDescent="0.2">
      <c r="A34" s="24" t="s">
        <v>45</v>
      </c>
      <c r="B34" s="28" t="s">
        <v>67</v>
      </c>
      <c r="C34" s="28" t="s">
        <v>1112</v>
      </c>
      <c r="D34" s="24" t="s">
        <v>50</v>
      </c>
      <c r="E34" s="29" t="s">
        <v>1113</v>
      </c>
      <c r="F34" s="30" t="s">
        <v>48</v>
      </c>
      <c r="G34" s="31">
        <v>13.35</v>
      </c>
      <c r="H34" s="32">
        <v>0</v>
      </c>
      <c r="I34" s="33">
        <f>ROUND(ROUND(H34,2)*ROUND(G34,3),2)</f>
        <v>0</v>
      </c>
      <c r="O34">
        <f>(I34*21)/100</f>
        <v>0</v>
      </c>
      <c r="P34" t="s">
        <v>23</v>
      </c>
    </row>
    <row r="35" spans="1:16" x14ac:dyDescent="0.2">
      <c r="A35" s="34" t="s">
        <v>49</v>
      </c>
      <c r="E35" s="35" t="s">
        <v>50</v>
      </c>
    </row>
    <row r="36" spans="1:16" x14ac:dyDescent="0.2">
      <c r="A36" s="36" t="s">
        <v>51</v>
      </c>
      <c r="E36" s="37" t="s">
        <v>1196</v>
      </c>
    </row>
    <row r="37" spans="1:16" ht="63.75" x14ac:dyDescent="0.2">
      <c r="A37" t="s">
        <v>53</v>
      </c>
      <c r="E37" s="35" t="s">
        <v>1003</v>
      </c>
    </row>
    <row r="38" spans="1:16" x14ac:dyDescent="0.2">
      <c r="A38" s="24" t="s">
        <v>45</v>
      </c>
      <c r="B38" s="28" t="s">
        <v>70</v>
      </c>
      <c r="C38" s="28" t="s">
        <v>1115</v>
      </c>
      <c r="D38" s="24" t="s">
        <v>50</v>
      </c>
      <c r="E38" s="29" t="s">
        <v>1116</v>
      </c>
      <c r="F38" s="30" t="s">
        <v>940</v>
      </c>
      <c r="G38" s="31">
        <v>320.39999999999998</v>
      </c>
      <c r="H38" s="32">
        <v>0</v>
      </c>
      <c r="I38" s="33">
        <f>ROUND(ROUND(H38,2)*ROUND(G38,3),2)</f>
        <v>0</v>
      </c>
      <c r="O38">
        <f>(I38*0)/100</f>
        <v>0</v>
      </c>
      <c r="P38" t="s">
        <v>27</v>
      </c>
    </row>
    <row r="39" spans="1:16" x14ac:dyDescent="0.2">
      <c r="A39" s="34" t="s">
        <v>49</v>
      </c>
      <c r="E39" s="35" t="s">
        <v>50</v>
      </c>
    </row>
    <row r="40" spans="1:16" ht="51" x14ac:dyDescent="0.2">
      <c r="A40" s="36" t="s">
        <v>51</v>
      </c>
      <c r="E40" s="37" t="s">
        <v>1197</v>
      </c>
    </row>
    <row r="41" spans="1:16" ht="25.5" x14ac:dyDescent="0.2">
      <c r="A41" t="s">
        <v>53</v>
      </c>
      <c r="E41" s="35" t="s">
        <v>1007</v>
      </c>
    </row>
    <row r="42" spans="1:16" x14ac:dyDescent="0.2">
      <c r="A42" s="24" t="s">
        <v>45</v>
      </c>
      <c r="B42" s="28" t="s">
        <v>40</v>
      </c>
      <c r="C42" s="28" t="s">
        <v>1012</v>
      </c>
      <c r="D42" s="24" t="s">
        <v>50</v>
      </c>
      <c r="E42" s="29" t="s">
        <v>1013</v>
      </c>
      <c r="F42" s="30" t="s">
        <v>48</v>
      </c>
      <c r="G42" s="31">
        <v>14.17</v>
      </c>
      <c r="H42" s="32">
        <v>0</v>
      </c>
      <c r="I42" s="33">
        <f>ROUND(ROUND(H42,2)*ROUND(G42,3),2)</f>
        <v>0</v>
      </c>
      <c r="O42">
        <f>(I42*21)/100</f>
        <v>0</v>
      </c>
      <c r="P42" t="s">
        <v>23</v>
      </c>
    </row>
    <row r="43" spans="1:16" ht="25.5" x14ac:dyDescent="0.2">
      <c r="A43" s="34" t="s">
        <v>49</v>
      </c>
      <c r="E43" s="35" t="s">
        <v>1198</v>
      </c>
    </row>
    <row r="44" spans="1:16" ht="51" x14ac:dyDescent="0.2">
      <c r="A44" s="36" t="s">
        <v>51</v>
      </c>
      <c r="E44" s="37" t="s">
        <v>1199</v>
      </c>
    </row>
    <row r="45" spans="1:16" ht="395.25" x14ac:dyDescent="0.2">
      <c r="A45" t="s">
        <v>53</v>
      </c>
      <c r="E45" s="35" t="s">
        <v>1015</v>
      </c>
    </row>
    <row r="46" spans="1:16" x14ac:dyDescent="0.2">
      <c r="A46" s="24" t="s">
        <v>45</v>
      </c>
      <c r="B46" s="28" t="s">
        <v>42</v>
      </c>
      <c r="C46" s="28" t="s">
        <v>1016</v>
      </c>
      <c r="D46" s="24" t="s">
        <v>50</v>
      </c>
      <c r="E46" s="29" t="s">
        <v>1017</v>
      </c>
      <c r="F46" s="30" t="s">
        <v>512</v>
      </c>
      <c r="G46" s="31">
        <v>141.69999999999999</v>
      </c>
      <c r="H46" s="32">
        <v>0</v>
      </c>
      <c r="I46" s="33">
        <f>ROUND(ROUND(H46,2)*ROUND(G46,3),2)</f>
        <v>0</v>
      </c>
      <c r="O46">
        <f>(I46*0)/100</f>
        <v>0</v>
      </c>
      <c r="P46" t="s">
        <v>27</v>
      </c>
    </row>
    <row r="47" spans="1:16" x14ac:dyDescent="0.2">
      <c r="A47" s="34" t="s">
        <v>49</v>
      </c>
      <c r="E47" s="35" t="s">
        <v>50</v>
      </c>
    </row>
    <row r="48" spans="1:16" ht="63.75" x14ac:dyDescent="0.2">
      <c r="A48" s="36" t="s">
        <v>51</v>
      </c>
      <c r="E48" s="37" t="s">
        <v>1200</v>
      </c>
    </row>
    <row r="49" spans="1:16" ht="25.5" x14ac:dyDescent="0.2">
      <c r="A49" t="s">
        <v>53</v>
      </c>
      <c r="E49" s="35" t="s">
        <v>1019</v>
      </c>
    </row>
    <row r="50" spans="1:16" x14ac:dyDescent="0.2">
      <c r="A50" s="24" t="s">
        <v>45</v>
      </c>
      <c r="B50" s="28" t="s">
        <v>79</v>
      </c>
      <c r="C50" s="28" t="s">
        <v>1020</v>
      </c>
      <c r="D50" s="24" t="s">
        <v>50</v>
      </c>
      <c r="E50" s="29" t="s">
        <v>1021</v>
      </c>
      <c r="F50" s="30" t="s">
        <v>48</v>
      </c>
      <c r="G50" s="31">
        <v>14.17</v>
      </c>
      <c r="H50" s="32">
        <v>0</v>
      </c>
      <c r="I50" s="33">
        <f>ROUND(ROUND(H50,2)*ROUND(G50,3),2)</f>
        <v>0</v>
      </c>
      <c r="O50">
        <f>(I50*21)/100</f>
        <v>0</v>
      </c>
      <c r="P50" t="s">
        <v>23</v>
      </c>
    </row>
    <row r="51" spans="1:16" ht="25.5" x14ac:dyDescent="0.2">
      <c r="A51" s="34" t="s">
        <v>49</v>
      </c>
      <c r="E51" s="35" t="s">
        <v>1198</v>
      </c>
    </row>
    <row r="52" spans="1:16" ht="51" x14ac:dyDescent="0.2">
      <c r="A52" s="36" t="s">
        <v>51</v>
      </c>
      <c r="E52" s="37" t="s">
        <v>1199</v>
      </c>
    </row>
    <row r="53" spans="1:16" ht="395.25" x14ac:dyDescent="0.2">
      <c r="A53" t="s">
        <v>53</v>
      </c>
      <c r="E53" s="35" t="s">
        <v>1022</v>
      </c>
    </row>
    <row r="54" spans="1:16" x14ac:dyDescent="0.2">
      <c r="A54" s="24" t="s">
        <v>45</v>
      </c>
      <c r="B54" s="28" t="s">
        <v>83</v>
      </c>
      <c r="C54" s="28" t="s">
        <v>1023</v>
      </c>
      <c r="D54" s="24" t="s">
        <v>50</v>
      </c>
      <c r="E54" s="29" t="s">
        <v>1024</v>
      </c>
      <c r="F54" s="30" t="s">
        <v>512</v>
      </c>
      <c r="G54" s="31">
        <v>141.69999999999999</v>
      </c>
      <c r="H54" s="32">
        <v>0</v>
      </c>
      <c r="I54" s="33">
        <f>ROUND(ROUND(H54,2)*ROUND(G54,3),2)</f>
        <v>0</v>
      </c>
      <c r="O54">
        <f>(I54*0)/100</f>
        <v>0</v>
      </c>
      <c r="P54" t="s">
        <v>27</v>
      </c>
    </row>
    <row r="55" spans="1:16" x14ac:dyDescent="0.2">
      <c r="A55" s="34" t="s">
        <v>49</v>
      </c>
      <c r="E55" s="35" t="s">
        <v>50</v>
      </c>
    </row>
    <row r="56" spans="1:16" ht="63.75" x14ac:dyDescent="0.2">
      <c r="A56" s="36" t="s">
        <v>51</v>
      </c>
      <c r="E56" s="37" t="s">
        <v>1200</v>
      </c>
    </row>
    <row r="57" spans="1:16" ht="25.5" x14ac:dyDescent="0.2">
      <c r="A57" t="s">
        <v>53</v>
      </c>
      <c r="E57" s="35" t="s">
        <v>1019</v>
      </c>
    </row>
    <row r="58" spans="1:16" x14ac:dyDescent="0.2">
      <c r="A58" s="24" t="s">
        <v>45</v>
      </c>
      <c r="B58" s="28" t="s">
        <v>87</v>
      </c>
      <c r="C58" s="28" t="s">
        <v>1036</v>
      </c>
      <c r="D58" s="24" t="s">
        <v>50</v>
      </c>
      <c r="E58" s="29" t="s">
        <v>1037</v>
      </c>
      <c r="F58" s="30" t="s">
        <v>48</v>
      </c>
      <c r="G58" s="31">
        <v>32.340000000000003</v>
      </c>
      <c r="H58" s="32">
        <v>0</v>
      </c>
      <c r="I58" s="33">
        <f>ROUND(ROUND(H58,2)*ROUND(G58,3),2)</f>
        <v>0</v>
      </c>
      <c r="O58">
        <f>(I58*21)/100</f>
        <v>0</v>
      </c>
      <c r="P58" t="s">
        <v>23</v>
      </c>
    </row>
    <row r="59" spans="1:16" x14ac:dyDescent="0.2">
      <c r="A59" s="34" t="s">
        <v>49</v>
      </c>
      <c r="E59" s="35" t="s">
        <v>50</v>
      </c>
    </row>
    <row r="60" spans="1:16" ht="63.75" x14ac:dyDescent="0.2">
      <c r="A60" s="36" t="s">
        <v>51</v>
      </c>
      <c r="E60" s="37" t="s">
        <v>1201</v>
      </c>
    </row>
    <row r="61" spans="1:16" ht="191.25" x14ac:dyDescent="0.2">
      <c r="A61" t="s">
        <v>53</v>
      </c>
      <c r="E61" s="35" t="s">
        <v>1039</v>
      </c>
    </row>
    <row r="62" spans="1:16" x14ac:dyDescent="0.2">
      <c r="A62" s="24" t="s">
        <v>45</v>
      </c>
      <c r="B62" s="28" t="s">
        <v>89</v>
      </c>
      <c r="C62" s="28" t="s">
        <v>1202</v>
      </c>
      <c r="D62" s="24" t="s">
        <v>50</v>
      </c>
      <c r="E62" s="29" t="s">
        <v>1203</v>
      </c>
      <c r="F62" s="30" t="s">
        <v>48</v>
      </c>
      <c r="G62" s="31">
        <v>2.4</v>
      </c>
      <c r="H62" s="32">
        <v>0</v>
      </c>
      <c r="I62" s="33">
        <f>ROUND(ROUND(H62,2)*ROUND(G62,3),2)</f>
        <v>0</v>
      </c>
      <c r="O62">
        <f>(I62*0)/100</f>
        <v>0</v>
      </c>
      <c r="P62" t="s">
        <v>27</v>
      </c>
    </row>
    <row r="63" spans="1:16" x14ac:dyDescent="0.2">
      <c r="A63" s="34" t="s">
        <v>49</v>
      </c>
      <c r="E63" s="35" t="s">
        <v>50</v>
      </c>
    </row>
    <row r="64" spans="1:16" x14ac:dyDescent="0.2">
      <c r="A64" s="36" t="s">
        <v>51</v>
      </c>
      <c r="E64" s="37" t="s">
        <v>1204</v>
      </c>
    </row>
    <row r="65" spans="1:18" ht="242.25" x14ac:dyDescent="0.2">
      <c r="A65" t="s">
        <v>53</v>
      </c>
      <c r="E65" s="35" t="s">
        <v>1205</v>
      </c>
    </row>
    <row r="66" spans="1:18" x14ac:dyDescent="0.2">
      <c r="A66" s="24" t="s">
        <v>45</v>
      </c>
      <c r="B66" s="28" t="s">
        <v>93</v>
      </c>
      <c r="C66" s="28" t="s">
        <v>1040</v>
      </c>
      <c r="D66" s="24" t="s">
        <v>50</v>
      </c>
      <c r="E66" s="29" t="s">
        <v>1041</v>
      </c>
      <c r="F66" s="30" t="s">
        <v>78</v>
      </c>
      <c r="G66" s="31">
        <v>29</v>
      </c>
      <c r="H66" s="32">
        <v>0</v>
      </c>
      <c r="I66" s="33">
        <f>ROUND(ROUND(H66,2)*ROUND(G66,3),2)</f>
        <v>0</v>
      </c>
      <c r="O66">
        <f>(I66*21)/100</f>
        <v>0</v>
      </c>
      <c r="P66" t="s">
        <v>23</v>
      </c>
    </row>
    <row r="67" spans="1:18" x14ac:dyDescent="0.2">
      <c r="A67" s="34" t="s">
        <v>49</v>
      </c>
      <c r="E67" s="35" t="s">
        <v>50</v>
      </c>
    </row>
    <row r="68" spans="1:18" ht="38.25" x14ac:dyDescent="0.2">
      <c r="A68" s="36" t="s">
        <v>51</v>
      </c>
      <c r="E68" s="37" t="s">
        <v>1206</v>
      </c>
    </row>
    <row r="69" spans="1:18" ht="38.25" x14ac:dyDescent="0.2">
      <c r="A69" t="s">
        <v>53</v>
      </c>
      <c r="E69" s="35" t="s">
        <v>1043</v>
      </c>
    </row>
    <row r="70" spans="1:18" x14ac:dyDescent="0.2">
      <c r="A70" s="24" t="s">
        <v>45</v>
      </c>
      <c r="B70" s="28" t="s">
        <v>96</v>
      </c>
      <c r="C70" s="28" t="s">
        <v>98</v>
      </c>
      <c r="D70" s="24" t="s">
        <v>50</v>
      </c>
      <c r="E70" s="29" t="s">
        <v>99</v>
      </c>
      <c r="F70" s="30" t="s">
        <v>78</v>
      </c>
      <c r="G70" s="31">
        <v>29</v>
      </c>
      <c r="H70" s="32">
        <v>0</v>
      </c>
      <c r="I70" s="33">
        <f>ROUND(ROUND(H70,2)*ROUND(G70,3),2)</f>
        <v>0</v>
      </c>
      <c r="O70">
        <f>(I70*21)/100</f>
        <v>0</v>
      </c>
      <c r="P70" t="s">
        <v>23</v>
      </c>
    </row>
    <row r="71" spans="1:18" x14ac:dyDescent="0.2">
      <c r="A71" s="34" t="s">
        <v>49</v>
      </c>
      <c r="E71" s="35" t="s">
        <v>50</v>
      </c>
    </row>
    <row r="72" spans="1:18" ht="38.25" x14ac:dyDescent="0.2">
      <c r="A72" s="36" t="s">
        <v>51</v>
      </c>
      <c r="E72" s="37" t="s">
        <v>1206</v>
      </c>
    </row>
    <row r="73" spans="1:18" ht="38.25" x14ac:dyDescent="0.2">
      <c r="A73" t="s">
        <v>53</v>
      </c>
      <c r="E73" s="35" t="s">
        <v>1043</v>
      </c>
    </row>
    <row r="74" spans="1:18" ht="12.75" customHeight="1" x14ac:dyDescent="0.2">
      <c r="A74" s="12" t="s">
        <v>43</v>
      </c>
      <c r="B74" s="12"/>
      <c r="C74" s="38" t="s">
        <v>33</v>
      </c>
      <c r="D74" s="12"/>
      <c r="E74" s="26" t="s">
        <v>1058</v>
      </c>
      <c r="F74" s="12"/>
      <c r="G74" s="12"/>
      <c r="H74" s="12"/>
      <c r="I74" s="39">
        <f>0+Q74</f>
        <v>0</v>
      </c>
      <c r="O74">
        <f>0+R74</f>
        <v>0</v>
      </c>
      <c r="Q74">
        <f>0+I75+I79+I83</f>
        <v>0</v>
      </c>
      <c r="R74">
        <f>0+O75+O79+O83</f>
        <v>0</v>
      </c>
    </row>
    <row r="75" spans="1:18" x14ac:dyDescent="0.2">
      <c r="A75" s="24" t="s">
        <v>45</v>
      </c>
      <c r="B75" s="28" t="s">
        <v>97</v>
      </c>
      <c r="C75" s="28" t="s">
        <v>1207</v>
      </c>
      <c r="D75" s="24" t="s">
        <v>50</v>
      </c>
      <c r="E75" s="29" t="s">
        <v>1208</v>
      </c>
      <c r="F75" s="30" t="s">
        <v>48</v>
      </c>
      <c r="G75" s="31">
        <v>2.0459999999999998</v>
      </c>
      <c r="H75" s="32">
        <v>0</v>
      </c>
      <c r="I75" s="33">
        <f>ROUND(ROUND(H75,2)*ROUND(G75,3),2)</f>
        <v>0</v>
      </c>
      <c r="O75">
        <f>(I75*21)/100</f>
        <v>0</v>
      </c>
      <c r="P75" t="s">
        <v>23</v>
      </c>
    </row>
    <row r="76" spans="1:18" x14ac:dyDescent="0.2">
      <c r="A76" s="34" t="s">
        <v>49</v>
      </c>
      <c r="E76" s="35" t="s">
        <v>50</v>
      </c>
    </row>
    <row r="77" spans="1:18" x14ac:dyDescent="0.2">
      <c r="A77" s="36" t="s">
        <v>51</v>
      </c>
      <c r="E77" s="37" t="s">
        <v>1209</v>
      </c>
    </row>
    <row r="78" spans="1:18" ht="395.25" x14ac:dyDescent="0.2">
      <c r="A78" t="s">
        <v>53</v>
      </c>
      <c r="E78" s="35" t="s">
        <v>1138</v>
      </c>
    </row>
    <row r="79" spans="1:18" x14ac:dyDescent="0.2">
      <c r="A79" s="24" t="s">
        <v>45</v>
      </c>
      <c r="B79" s="28" t="s">
        <v>100</v>
      </c>
      <c r="C79" s="28" t="s">
        <v>1210</v>
      </c>
      <c r="D79" s="24" t="s">
        <v>50</v>
      </c>
      <c r="E79" s="29" t="s">
        <v>1211</v>
      </c>
      <c r="F79" s="30" t="s">
        <v>48</v>
      </c>
      <c r="G79" s="31">
        <v>4.7519999999999998</v>
      </c>
      <c r="H79" s="32">
        <v>0</v>
      </c>
      <c r="I79" s="33">
        <f>ROUND(ROUND(H79,2)*ROUND(G79,3),2)</f>
        <v>0</v>
      </c>
      <c r="O79">
        <f>(I79*21)/100</f>
        <v>0</v>
      </c>
      <c r="P79" t="s">
        <v>23</v>
      </c>
    </row>
    <row r="80" spans="1:18" x14ac:dyDescent="0.2">
      <c r="A80" s="34" t="s">
        <v>49</v>
      </c>
      <c r="E80" s="35" t="s">
        <v>50</v>
      </c>
    </row>
    <row r="81" spans="1:18" x14ac:dyDescent="0.2">
      <c r="A81" s="36" t="s">
        <v>51</v>
      </c>
      <c r="E81" s="37" t="s">
        <v>1212</v>
      </c>
    </row>
    <row r="82" spans="1:18" ht="395.25" x14ac:dyDescent="0.2">
      <c r="A82" t="s">
        <v>53</v>
      </c>
      <c r="E82" s="35" t="s">
        <v>1138</v>
      </c>
    </row>
    <row r="83" spans="1:18" x14ac:dyDescent="0.2">
      <c r="A83" s="24" t="s">
        <v>45</v>
      </c>
      <c r="B83" s="28" t="s">
        <v>103</v>
      </c>
      <c r="C83" s="28" t="s">
        <v>1213</v>
      </c>
      <c r="D83" s="24" t="s">
        <v>50</v>
      </c>
      <c r="E83" s="29" t="s">
        <v>1214</v>
      </c>
      <c r="F83" s="30" t="s">
        <v>48</v>
      </c>
      <c r="G83" s="31">
        <v>0.14399999999999999</v>
      </c>
      <c r="H83" s="32">
        <v>0</v>
      </c>
      <c r="I83" s="33">
        <f>ROUND(ROUND(H83,2)*ROUND(G83,3),2)</f>
        <v>0</v>
      </c>
      <c r="O83">
        <f>(I83*21)/100</f>
        <v>0</v>
      </c>
      <c r="P83" t="s">
        <v>23</v>
      </c>
    </row>
    <row r="84" spans="1:18" x14ac:dyDescent="0.2">
      <c r="A84" s="34" t="s">
        <v>49</v>
      </c>
      <c r="E84" s="35" t="s">
        <v>50</v>
      </c>
    </row>
    <row r="85" spans="1:18" x14ac:dyDescent="0.2">
      <c r="A85" s="36" t="s">
        <v>51</v>
      </c>
      <c r="E85" s="37" t="s">
        <v>1215</v>
      </c>
    </row>
    <row r="86" spans="1:18" ht="38.25" x14ac:dyDescent="0.2">
      <c r="A86" t="s">
        <v>53</v>
      </c>
      <c r="E86" s="35" t="s">
        <v>1216</v>
      </c>
    </row>
    <row r="87" spans="1:18" ht="12.75" customHeight="1" x14ac:dyDescent="0.2">
      <c r="A87" s="12" t="s">
        <v>43</v>
      </c>
      <c r="B87" s="12"/>
      <c r="C87" s="38" t="s">
        <v>35</v>
      </c>
      <c r="D87" s="12"/>
      <c r="E87" s="26" t="s">
        <v>857</v>
      </c>
      <c r="F87" s="12"/>
      <c r="G87" s="12"/>
      <c r="H87" s="12"/>
      <c r="I87" s="39">
        <f>0+Q87</f>
        <v>0</v>
      </c>
      <c r="O87">
        <f>0+R87</f>
        <v>0</v>
      </c>
      <c r="Q87">
        <f>0+I88+I92+I96+I100+I104+I108+I112+I116+I120+I124</f>
        <v>0</v>
      </c>
      <c r="R87">
        <f>0+O88+O92+O96+O100+O104+O108+O112+O116+O120+O124</f>
        <v>0</v>
      </c>
    </row>
    <row r="88" spans="1:18" ht="25.5" x14ac:dyDescent="0.2">
      <c r="A88" s="24" t="s">
        <v>45</v>
      </c>
      <c r="B88" s="28" t="s">
        <v>107</v>
      </c>
      <c r="C88" s="28" t="s">
        <v>1063</v>
      </c>
      <c r="D88" s="24" t="s">
        <v>50</v>
      </c>
      <c r="E88" s="29" t="s">
        <v>1064</v>
      </c>
      <c r="F88" s="30" t="s">
        <v>48</v>
      </c>
      <c r="G88" s="31">
        <v>16.8</v>
      </c>
      <c r="H88" s="32">
        <v>0</v>
      </c>
      <c r="I88" s="33">
        <f>ROUND(ROUND(H88,2)*ROUND(G88,3),2)</f>
        <v>0</v>
      </c>
      <c r="O88">
        <f>(I88*21)/100</f>
        <v>0</v>
      </c>
      <c r="P88" t="s">
        <v>23</v>
      </c>
    </row>
    <row r="89" spans="1:18" x14ac:dyDescent="0.2">
      <c r="A89" s="34" t="s">
        <v>49</v>
      </c>
      <c r="E89" s="35" t="s">
        <v>50</v>
      </c>
    </row>
    <row r="90" spans="1:18" ht="38.25" x14ac:dyDescent="0.2">
      <c r="A90" s="36" t="s">
        <v>51</v>
      </c>
      <c r="E90" s="37" t="s">
        <v>1217</v>
      </c>
    </row>
    <row r="91" spans="1:18" ht="280.5" x14ac:dyDescent="0.2">
      <c r="A91" t="s">
        <v>53</v>
      </c>
      <c r="E91" s="35" t="s">
        <v>1066</v>
      </c>
    </row>
    <row r="92" spans="1:18" ht="25.5" x14ac:dyDescent="0.2">
      <c r="A92" s="24" t="s">
        <v>45</v>
      </c>
      <c r="B92" s="28" t="s">
        <v>111</v>
      </c>
      <c r="C92" s="28" t="s">
        <v>1067</v>
      </c>
      <c r="D92" s="24" t="s">
        <v>50</v>
      </c>
      <c r="E92" s="29" t="s">
        <v>1068</v>
      </c>
      <c r="F92" s="30" t="s">
        <v>48</v>
      </c>
      <c r="G92" s="31">
        <v>9.1999999999999993</v>
      </c>
      <c r="H92" s="32">
        <v>0</v>
      </c>
      <c r="I92" s="33">
        <f>ROUND(ROUND(H92,2)*ROUND(G92,3),2)</f>
        <v>0</v>
      </c>
      <c r="O92">
        <f>(I92*0)/100</f>
        <v>0</v>
      </c>
      <c r="P92" t="s">
        <v>27</v>
      </c>
    </row>
    <row r="93" spans="1:18" ht="25.5" x14ac:dyDescent="0.2">
      <c r="A93" s="34" t="s">
        <v>49</v>
      </c>
      <c r="E93" s="35" t="s">
        <v>1218</v>
      </c>
    </row>
    <row r="94" spans="1:18" ht="25.5" x14ac:dyDescent="0.2">
      <c r="A94" s="36" t="s">
        <v>51</v>
      </c>
      <c r="E94" s="37" t="s">
        <v>1219</v>
      </c>
    </row>
    <row r="95" spans="1:18" ht="357" x14ac:dyDescent="0.2">
      <c r="A95" t="s">
        <v>53</v>
      </c>
      <c r="E95" s="35" t="s">
        <v>1070</v>
      </c>
    </row>
    <row r="96" spans="1:18" x14ac:dyDescent="0.2">
      <c r="A96" s="24" t="s">
        <v>45</v>
      </c>
      <c r="B96" s="28" t="s">
        <v>112</v>
      </c>
      <c r="C96" s="28" t="s">
        <v>1220</v>
      </c>
      <c r="D96" s="24" t="s">
        <v>50</v>
      </c>
      <c r="E96" s="29" t="s">
        <v>1221</v>
      </c>
      <c r="F96" s="30" t="s">
        <v>78</v>
      </c>
      <c r="G96" s="31">
        <v>4</v>
      </c>
      <c r="H96" s="32">
        <v>0</v>
      </c>
      <c r="I96" s="33">
        <f>ROUND(ROUND(H96,2)*ROUND(G96,3),2)</f>
        <v>0</v>
      </c>
      <c r="O96">
        <f>(I96*0)/100</f>
        <v>0</v>
      </c>
      <c r="P96" t="s">
        <v>27</v>
      </c>
    </row>
    <row r="97" spans="1:16" x14ac:dyDescent="0.2">
      <c r="A97" s="34" t="s">
        <v>49</v>
      </c>
      <c r="E97" s="35" t="s">
        <v>50</v>
      </c>
    </row>
    <row r="98" spans="1:16" x14ac:dyDescent="0.2">
      <c r="A98" s="36" t="s">
        <v>51</v>
      </c>
      <c r="E98" s="37" t="s">
        <v>1222</v>
      </c>
    </row>
    <row r="99" spans="1:16" ht="102" x14ac:dyDescent="0.2">
      <c r="A99" t="s">
        <v>53</v>
      </c>
      <c r="E99" s="35" t="s">
        <v>1223</v>
      </c>
    </row>
    <row r="100" spans="1:16" x14ac:dyDescent="0.2">
      <c r="A100" s="24" t="s">
        <v>45</v>
      </c>
      <c r="B100" s="28" t="s">
        <v>115</v>
      </c>
      <c r="C100" s="28" t="s">
        <v>1224</v>
      </c>
      <c r="D100" s="24" t="s">
        <v>50</v>
      </c>
      <c r="E100" s="29" t="s">
        <v>1225</v>
      </c>
      <c r="F100" s="30" t="s">
        <v>78</v>
      </c>
      <c r="G100" s="31">
        <v>46</v>
      </c>
      <c r="H100" s="32">
        <v>0</v>
      </c>
      <c r="I100" s="33">
        <f>ROUND(ROUND(H100,2)*ROUND(G100,3),2)</f>
        <v>0</v>
      </c>
      <c r="O100">
        <f>(I100*21)/100</f>
        <v>0</v>
      </c>
      <c r="P100" t="s">
        <v>23</v>
      </c>
    </row>
    <row r="101" spans="1:16" x14ac:dyDescent="0.2">
      <c r="A101" s="34" t="s">
        <v>49</v>
      </c>
      <c r="E101" s="35" t="s">
        <v>50</v>
      </c>
    </row>
    <row r="102" spans="1:16" x14ac:dyDescent="0.2">
      <c r="A102" s="36" t="s">
        <v>51</v>
      </c>
      <c r="E102" s="37" t="s">
        <v>1226</v>
      </c>
    </row>
    <row r="103" spans="1:16" ht="51" x14ac:dyDescent="0.2">
      <c r="A103" t="s">
        <v>53</v>
      </c>
      <c r="E103" s="35" t="s">
        <v>1227</v>
      </c>
    </row>
    <row r="104" spans="1:16" x14ac:dyDescent="0.2">
      <c r="A104" s="24" t="s">
        <v>45</v>
      </c>
      <c r="B104" s="28" t="s">
        <v>118</v>
      </c>
      <c r="C104" s="28" t="s">
        <v>1228</v>
      </c>
      <c r="D104" s="24" t="s">
        <v>50</v>
      </c>
      <c r="E104" s="29" t="s">
        <v>1229</v>
      </c>
      <c r="F104" s="30" t="s">
        <v>78</v>
      </c>
      <c r="G104" s="31">
        <v>92</v>
      </c>
      <c r="H104" s="32">
        <v>0</v>
      </c>
      <c r="I104" s="33">
        <f>ROUND(ROUND(H104,2)*ROUND(G104,3),2)</f>
        <v>0</v>
      </c>
      <c r="O104">
        <f>(I104*21)/100</f>
        <v>0</v>
      </c>
      <c r="P104" t="s">
        <v>23</v>
      </c>
    </row>
    <row r="105" spans="1:16" x14ac:dyDescent="0.2">
      <c r="A105" s="34" t="s">
        <v>49</v>
      </c>
      <c r="E105" s="35" t="s">
        <v>50</v>
      </c>
    </row>
    <row r="106" spans="1:16" x14ac:dyDescent="0.2">
      <c r="A106" s="36" t="s">
        <v>51</v>
      </c>
      <c r="E106" s="37" t="s">
        <v>1230</v>
      </c>
    </row>
    <row r="107" spans="1:16" ht="51" x14ac:dyDescent="0.2">
      <c r="A107" t="s">
        <v>53</v>
      </c>
      <c r="E107" s="35" t="s">
        <v>1227</v>
      </c>
    </row>
    <row r="108" spans="1:16" x14ac:dyDescent="0.2">
      <c r="A108" s="24" t="s">
        <v>45</v>
      </c>
      <c r="B108" s="28" t="s">
        <v>121</v>
      </c>
      <c r="C108" s="28" t="s">
        <v>1231</v>
      </c>
      <c r="D108" s="24" t="s">
        <v>50</v>
      </c>
      <c r="E108" s="29" t="s">
        <v>1232</v>
      </c>
      <c r="F108" s="30" t="s">
        <v>48</v>
      </c>
      <c r="G108" s="31">
        <v>1.84</v>
      </c>
      <c r="H108" s="32">
        <v>0</v>
      </c>
      <c r="I108" s="33">
        <f>ROUND(ROUND(H108,2)*ROUND(G108,3),2)</f>
        <v>0</v>
      </c>
      <c r="O108">
        <f>(I108*0)/100</f>
        <v>0</v>
      </c>
      <c r="P108" t="s">
        <v>27</v>
      </c>
    </row>
    <row r="109" spans="1:16" x14ac:dyDescent="0.2">
      <c r="A109" s="34" t="s">
        <v>49</v>
      </c>
      <c r="E109" s="35" t="s">
        <v>50</v>
      </c>
    </row>
    <row r="110" spans="1:16" x14ac:dyDescent="0.2">
      <c r="A110" s="36" t="s">
        <v>51</v>
      </c>
      <c r="E110" s="37" t="s">
        <v>1233</v>
      </c>
    </row>
    <row r="111" spans="1:16" ht="140.25" x14ac:dyDescent="0.2">
      <c r="A111" t="s">
        <v>53</v>
      </c>
      <c r="E111" s="35" t="s">
        <v>1234</v>
      </c>
    </row>
    <row r="112" spans="1:16" x14ac:dyDescent="0.2">
      <c r="A112" s="24" t="s">
        <v>45</v>
      </c>
      <c r="B112" s="28" t="s">
        <v>124</v>
      </c>
      <c r="C112" s="28" t="s">
        <v>1235</v>
      </c>
      <c r="D112" s="24" t="s">
        <v>50</v>
      </c>
      <c r="E112" s="29" t="s">
        <v>1236</v>
      </c>
      <c r="F112" s="30" t="s">
        <v>48</v>
      </c>
      <c r="G112" s="31">
        <v>2.76</v>
      </c>
      <c r="H112" s="32">
        <v>0</v>
      </c>
      <c r="I112" s="33">
        <f>ROUND(ROUND(H112,2)*ROUND(G112,3),2)</f>
        <v>0</v>
      </c>
      <c r="O112">
        <f>(I112*0)/100</f>
        <v>0</v>
      </c>
      <c r="P112" t="s">
        <v>27</v>
      </c>
    </row>
    <row r="113" spans="1:18" x14ac:dyDescent="0.2">
      <c r="A113" s="34" t="s">
        <v>49</v>
      </c>
      <c r="E113" s="35" t="s">
        <v>50</v>
      </c>
    </row>
    <row r="114" spans="1:18" x14ac:dyDescent="0.2">
      <c r="A114" s="36" t="s">
        <v>51</v>
      </c>
      <c r="E114" s="37" t="s">
        <v>1237</v>
      </c>
    </row>
    <row r="115" spans="1:18" ht="140.25" x14ac:dyDescent="0.2">
      <c r="A115" t="s">
        <v>53</v>
      </c>
      <c r="E115" s="35" t="s">
        <v>1234</v>
      </c>
    </row>
    <row r="116" spans="1:18" x14ac:dyDescent="0.2">
      <c r="A116" s="24" t="s">
        <v>45</v>
      </c>
      <c r="B116" s="28" t="s">
        <v>127</v>
      </c>
      <c r="C116" s="28" t="s">
        <v>1238</v>
      </c>
      <c r="D116" s="24" t="s">
        <v>50</v>
      </c>
      <c r="E116" s="29" t="s">
        <v>1239</v>
      </c>
      <c r="F116" s="30" t="s">
        <v>48</v>
      </c>
      <c r="G116" s="31">
        <v>2.2999999999999998</v>
      </c>
      <c r="H116" s="32">
        <v>0</v>
      </c>
      <c r="I116" s="33">
        <f>ROUND(ROUND(H116,2)*ROUND(G116,3),2)</f>
        <v>0</v>
      </c>
      <c r="O116">
        <f>(I116*0)/100</f>
        <v>0</v>
      </c>
      <c r="P116" t="s">
        <v>27</v>
      </c>
    </row>
    <row r="117" spans="1:18" x14ac:dyDescent="0.2">
      <c r="A117" s="34" t="s">
        <v>49</v>
      </c>
      <c r="E117" s="35" t="s">
        <v>50</v>
      </c>
    </row>
    <row r="118" spans="1:18" x14ac:dyDescent="0.2">
      <c r="A118" s="36" t="s">
        <v>51</v>
      </c>
      <c r="E118" s="37" t="s">
        <v>1240</v>
      </c>
    </row>
    <row r="119" spans="1:18" ht="140.25" x14ac:dyDescent="0.2">
      <c r="A119" t="s">
        <v>53</v>
      </c>
      <c r="E119" s="35" t="s">
        <v>1234</v>
      </c>
    </row>
    <row r="120" spans="1:18" x14ac:dyDescent="0.2">
      <c r="A120" s="24" t="s">
        <v>45</v>
      </c>
      <c r="B120" s="28" t="s">
        <v>132</v>
      </c>
      <c r="C120" s="28" t="s">
        <v>1154</v>
      </c>
      <c r="D120" s="24" t="s">
        <v>50</v>
      </c>
      <c r="E120" s="29" t="s">
        <v>1155</v>
      </c>
      <c r="F120" s="30" t="s">
        <v>78</v>
      </c>
      <c r="G120" s="31">
        <v>12</v>
      </c>
      <c r="H120" s="32">
        <v>0</v>
      </c>
      <c r="I120" s="33">
        <f>ROUND(ROUND(H120,2)*ROUND(G120,3),2)</f>
        <v>0</v>
      </c>
      <c r="O120">
        <f>(I120*21)/100</f>
        <v>0</v>
      </c>
      <c r="P120" t="s">
        <v>23</v>
      </c>
    </row>
    <row r="121" spans="1:18" x14ac:dyDescent="0.2">
      <c r="A121" s="34" t="s">
        <v>49</v>
      </c>
      <c r="E121" s="35" t="s">
        <v>50</v>
      </c>
    </row>
    <row r="122" spans="1:18" x14ac:dyDescent="0.2">
      <c r="A122" s="36" t="s">
        <v>51</v>
      </c>
      <c r="E122" s="37" t="s">
        <v>1241</v>
      </c>
    </row>
    <row r="123" spans="1:18" ht="165.75" x14ac:dyDescent="0.2">
      <c r="A123" t="s">
        <v>53</v>
      </c>
      <c r="E123" s="35" t="s">
        <v>1157</v>
      </c>
    </row>
    <row r="124" spans="1:18" x14ac:dyDescent="0.2">
      <c r="A124" s="24" t="s">
        <v>45</v>
      </c>
      <c r="B124" s="28" t="s">
        <v>140</v>
      </c>
      <c r="C124" s="28" t="s">
        <v>1242</v>
      </c>
      <c r="D124" s="24" t="s">
        <v>50</v>
      </c>
      <c r="E124" s="29" t="s">
        <v>1243</v>
      </c>
      <c r="F124" s="30" t="s">
        <v>73</v>
      </c>
      <c r="G124" s="31">
        <v>17</v>
      </c>
      <c r="H124" s="32">
        <v>0</v>
      </c>
      <c r="I124" s="33">
        <f>ROUND(ROUND(H124,2)*ROUND(G124,3),2)</f>
        <v>0</v>
      </c>
      <c r="O124">
        <f>(I124*21)/100</f>
        <v>0</v>
      </c>
      <c r="P124" t="s">
        <v>23</v>
      </c>
    </row>
    <row r="125" spans="1:18" x14ac:dyDescent="0.2">
      <c r="A125" s="34" t="s">
        <v>49</v>
      </c>
      <c r="E125" s="35" t="s">
        <v>50</v>
      </c>
    </row>
    <row r="126" spans="1:18" x14ac:dyDescent="0.2">
      <c r="A126" s="36" t="s">
        <v>51</v>
      </c>
      <c r="E126" s="37" t="s">
        <v>1244</v>
      </c>
    </row>
    <row r="127" spans="1:18" ht="38.25" x14ac:dyDescent="0.2">
      <c r="A127" t="s">
        <v>53</v>
      </c>
      <c r="E127" s="35" t="s">
        <v>1245</v>
      </c>
    </row>
    <row r="128" spans="1:18" ht="12.75" customHeight="1" x14ac:dyDescent="0.2">
      <c r="A128" s="12" t="s">
        <v>43</v>
      </c>
      <c r="B128" s="12"/>
      <c r="C128" s="38" t="s">
        <v>40</v>
      </c>
      <c r="D128" s="12"/>
      <c r="E128" s="26" t="s">
        <v>900</v>
      </c>
      <c r="F128" s="12"/>
      <c r="G128" s="12"/>
      <c r="H128" s="12"/>
      <c r="I128" s="39">
        <f>0+Q128</f>
        <v>0</v>
      </c>
      <c r="O128">
        <f>0+R128</f>
        <v>0</v>
      </c>
      <c r="Q128">
        <f>0+I129+I133+I137+I141+I145</f>
        <v>0</v>
      </c>
      <c r="R128">
        <f>0+O129+O133+O137+O141+O145</f>
        <v>0</v>
      </c>
    </row>
    <row r="129" spans="1:16" x14ac:dyDescent="0.2">
      <c r="A129" s="24" t="s">
        <v>45</v>
      </c>
      <c r="B129" s="28" t="s">
        <v>145</v>
      </c>
      <c r="C129" s="28" t="s">
        <v>1168</v>
      </c>
      <c r="D129" s="24" t="s">
        <v>50</v>
      </c>
      <c r="E129" s="29" t="s">
        <v>1169</v>
      </c>
      <c r="F129" s="30" t="s">
        <v>73</v>
      </c>
      <c r="G129" s="31">
        <v>7</v>
      </c>
      <c r="H129" s="32">
        <v>0</v>
      </c>
      <c r="I129" s="33">
        <f>ROUND(ROUND(H129,2)*ROUND(G129,3),2)</f>
        <v>0</v>
      </c>
      <c r="O129">
        <f>(I129*21)/100</f>
        <v>0</v>
      </c>
      <c r="P129" t="s">
        <v>23</v>
      </c>
    </row>
    <row r="130" spans="1:16" x14ac:dyDescent="0.2">
      <c r="A130" s="34" t="s">
        <v>49</v>
      </c>
      <c r="E130" s="35" t="s">
        <v>50</v>
      </c>
    </row>
    <row r="131" spans="1:16" x14ac:dyDescent="0.2">
      <c r="A131" s="36" t="s">
        <v>51</v>
      </c>
      <c r="E131" s="37" t="s">
        <v>1246</v>
      </c>
    </row>
    <row r="132" spans="1:16" ht="38.25" x14ac:dyDescent="0.2">
      <c r="A132" t="s">
        <v>53</v>
      </c>
      <c r="E132" s="35" t="s">
        <v>1171</v>
      </c>
    </row>
    <row r="133" spans="1:16" x14ac:dyDescent="0.2">
      <c r="A133" s="24" t="s">
        <v>45</v>
      </c>
      <c r="B133" s="28" t="s">
        <v>148</v>
      </c>
      <c r="C133" s="28" t="s">
        <v>1247</v>
      </c>
      <c r="D133" s="24" t="s">
        <v>50</v>
      </c>
      <c r="E133" s="29" t="s">
        <v>1248</v>
      </c>
      <c r="F133" s="30" t="s">
        <v>73</v>
      </c>
      <c r="G133" s="31">
        <v>7</v>
      </c>
      <c r="H133" s="32">
        <v>0</v>
      </c>
      <c r="I133" s="33">
        <f>ROUND(ROUND(H133,2)*ROUND(G133,3),2)</f>
        <v>0</v>
      </c>
      <c r="O133">
        <f>(I133*21)/100</f>
        <v>0</v>
      </c>
      <c r="P133" t="s">
        <v>23</v>
      </c>
    </row>
    <row r="134" spans="1:16" x14ac:dyDescent="0.2">
      <c r="A134" s="34" t="s">
        <v>49</v>
      </c>
      <c r="E134" s="35" t="s">
        <v>50</v>
      </c>
    </row>
    <row r="135" spans="1:16" x14ac:dyDescent="0.2">
      <c r="A135" s="36" t="s">
        <v>51</v>
      </c>
      <c r="E135" s="37" t="s">
        <v>1249</v>
      </c>
    </row>
    <row r="136" spans="1:16" ht="38.25" x14ac:dyDescent="0.2">
      <c r="A136" t="s">
        <v>53</v>
      </c>
      <c r="E136" s="35" t="s">
        <v>1171</v>
      </c>
    </row>
    <row r="137" spans="1:16" x14ac:dyDescent="0.2">
      <c r="A137" s="24" t="s">
        <v>45</v>
      </c>
      <c r="B137" s="28" t="s">
        <v>151</v>
      </c>
      <c r="C137" s="28" t="s">
        <v>1250</v>
      </c>
      <c r="D137" s="24" t="s">
        <v>50</v>
      </c>
      <c r="E137" s="29" t="s">
        <v>1251</v>
      </c>
      <c r="F137" s="30" t="s">
        <v>73</v>
      </c>
      <c r="G137" s="31">
        <v>21</v>
      </c>
      <c r="H137" s="32">
        <v>0</v>
      </c>
      <c r="I137" s="33">
        <f>ROUND(ROUND(H137,2)*ROUND(G137,3),2)</f>
        <v>0</v>
      </c>
      <c r="O137">
        <f>(I137*21)/100</f>
        <v>0</v>
      </c>
      <c r="P137" t="s">
        <v>23</v>
      </c>
    </row>
    <row r="138" spans="1:16" x14ac:dyDescent="0.2">
      <c r="A138" s="34" t="s">
        <v>49</v>
      </c>
      <c r="E138" s="35" t="s">
        <v>50</v>
      </c>
    </row>
    <row r="139" spans="1:16" x14ac:dyDescent="0.2">
      <c r="A139" s="36" t="s">
        <v>51</v>
      </c>
      <c r="E139" s="37" t="s">
        <v>1252</v>
      </c>
    </row>
    <row r="140" spans="1:16" ht="25.5" x14ac:dyDescent="0.2">
      <c r="A140" t="s">
        <v>53</v>
      </c>
      <c r="E140" s="35" t="s">
        <v>1253</v>
      </c>
    </row>
    <row r="141" spans="1:16" x14ac:dyDescent="0.2">
      <c r="A141" s="24" t="s">
        <v>45</v>
      </c>
      <c r="B141" s="28" t="s">
        <v>153</v>
      </c>
      <c r="C141" s="28" t="s">
        <v>1254</v>
      </c>
      <c r="D141" s="24" t="s">
        <v>50</v>
      </c>
      <c r="E141" s="29" t="s">
        <v>1255</v>
      </c>
      <c r="F141" s="30" t="s">
        <v>78</v>
      </c>
      <c r="G141" s="31">
        <v>47.52</v>
      </c>
      <c r="H141" s="32">
        <v>0</v>
      </c>
      <c r="I141" s="33">
        <f>ROUND(ROUND(H141,2)*ROUND(G141,3),2)</f>
        <v>0</v>
      </c>
      <c r="O141">
        <f>(I141*21)/100</f>
        <v>0</v>
      </c>
      <c r="P141" t="s">
        <v>23</v>
      </c>
    </row>
    <row r="142" spans="1:16" x14ac:dyDescent="0.2">
      <c r="A142" s="34" t="s">
        <v>49</v>
      </c>
      <c r="E142" s="35" t="s">
        <v>50</v>
      </c>
    </row>
    <row r="143" spans="1:16" x14ac:dyDescent="0.2">
      <c r="A143" s="36" t="s">
        <v>51</v>
      </c>
      <c r="E143" s="37" t="s">
        <v>1256</v>
      </c>
    </row>
    <row r="144" spans="1:16" ht="280.5" x14ac:dyDescent="0.2">
      <c r="A144" t="s">
        <v>53</v>
      </c>
      <c r="E144" s="35" t="s">
        <v>1257</v>
      </c>
    </row>
    <row r="145" spans="1:18" x14ac:dyDescent="0.2">
      <c r="A145" s="24" t="s">
        <v>45</v>
      </c>
      <c r="B145" s="28" t="s">
        <v>156</v>
      </c>
      <c r="C145" s="28" t="s">
        <v>1258</v>
      </c>
      <c r="D145" s="24" t="s">
        <v>50</v>
      </c>
      <c r="E145" s="29" t="s">
        <v>1259</v>
      </c>
      <c r="F145" s="30" t="s">
        <v>73</v>
      </c>
      <c r="G145" s="31">
        <v>9</v>
      </c>
      <c r="H145" s="32">
        <v>0</v>
      </c>
      <c r="I145" s="33">
        <f>ROUND(ROUND(H145,2)*ROUND(G145,3),2)</f>
        <v>0</v>
      </c>
      <c r="O145">
        <f>(I145*21)/100</f>
        <v>0</v>
      </c>
      <c r="P145" t="s">
        <v>23</v>
      </c>
    </row>
    <row r="146" spans="1:18" x14ac:dyDescent="0.2">
      <c r="A146" s="34" t="s">
        <v>49</v>
      </c>
      <c r="E146" s="35" t="s">
        <v>50</v>
      </c>
    </row>
    <row r="147" spans="1:18" x14ac:dyDescent="0.2">
      <c r="A147" s="36" t="s">
        <v>51</v>
      </c>
      <c r="E147" s="37" t="s">
        <v>1260</v>
      </c>
    </row>
    <row r="148" spans="1:18" ht="76.5" x14ac:dyDescent="0.2">
      <c r="A148" t="s">
        <v>53</v>
      </c>
      <c r="E148" s="35" t="s">
        <v>1261</v>
      </c>
    </row>
    <row r="149" spans="1:18" ht="12.75" customHeight="1" x14ac:dyDescent="0.2">
      <c r="A149" s="12" t="s">
        <v>43</v>
      </c>
      <c r="B149" s="12"/>
      <c r="C149" s="38" t="s">
        <v>17</v>
      </c>
      <c r="D149" s="12"/>
      <c r="E149" s="26" t="s">
        <v>469</v>
      </c>
      <c r="F149" s="12"/>
      <c r="G149" s="12"/>
      <c r="H149" s="12"/>
      <c r="I149" s="39">
        <f>0+Q149</f>
        <v>0</v>
      </c>
      <c r="O149">
        <f>0+R149</f>
        <v>0</v>
      </c>
      <c r="Q149">
        <f>0+I150+I154+I158</f>
        <v>0</v>
      </c>
      <c r="R149">
        <f>0+O150+O154+O158</f>
        <v>0</v>
      </c>
    </row>
    <row r="150" spans="1:18" ht="25.5" x14ac:dyDescent="0.2">
      <c r="A150" s="24" t="s">
        <v>45</v>
      </c>
      <c r="B150" s="28" t="s">
        <v>159</v>
      </c>
      <c r="C150" s="28" t="s">
        <v>1104</v>
      </c>
      <c r="D150" s="24" t="s">
        <v>50</v>
      </c>
      <c r="E150" s="29" t="s">
        <v>1105</v>
      </c>
      <c r="F150" s="41" t="s">
        <v>65</v>
      </c>
      <c r="G150" s="42">
        <v>38.156999999999996</v>
      </c>
      <c r="H150" s="43">
        <v>0</v>
      </c>
      <c r="I150" s="43">
        <f>ROUND(ROUND(H150,2)*ROUND(G150,3),2)</f>
        <v>0</v>
      </c>
      <c r="O150">
        <f>(I150*21)/100</f>
        <v>0</v>
      </c>
      <c r="P150" t="s">
        <v>23</v>
      </c>
    </row>
    <row r="151" spans="1:18" ht="25.5" x14ac:dyDescent="0.2">
      <c r="A151" s="34" t="s">
        <v>49</v>
      </c>
      <c r="E151" s="35" t="s">
        <v>473</v>
      </c>
      <c r="F151" s="44"/>
      <c r="G151" s="44"/>
      <c r="H151" s="44"/>
      <c r="I151" s="44"/>
    </row>
    <row r="152" spans="1:18" ht="76.5" x14ac:dyDescent="0.2">
      <c r="A152" s="36" t="s">
        <v>51</v>
      </c>
      <c r="E152" s="37" t="s">
        <v>1262</v>
      </c>
      <c r="F152" s="44"/>
      <c r="G152" s="44"/>
      <c r="H152" s="44"/>
      <c r="I152" s="44"/>
    </row>
    <row r="153" spans="1:18" ht="165.75" x14ac:dyDescent="0.2">
      <c r="A153" t="s">
        <v>53</v>
      </c>
      <c r="E153" s="35" t="s">
        <v>474</v>
      </c>
      <c r="F153" s="44"/>
      <c r="G153" s="44"/>
      <c r="H153" s="44"/>
      <c r="I153" s="44"/>
    </row>
    <row r="154" spans="1:18" ht="38.25" x14ac:dyDescent="0.2">
      <c r="A154" s="24" t="s">
        <v>45</v>
      </c>
      <c r="B154" s="28" t="s">
        <v>162</v>
      </c>
      <c r="C154" s="28" t="s">
        <v>471</v>
      </c>
      <c r="D154" s="24" t="s">
        <v>50</v>
      </c>
      <c r="E154" s="29" t="s">
        <v>472</v>
      </c>
      <c r="F154" s="41" t="s">
        <v>65</v>
      </c>
      <c r="G154" s="42">
        <v>32.591000000000001</v>
      </c>
      <c r="H154" s="43">
        <v>0</v>
      </c>
      <c r="I154" s="43">
        <f>ROUND(ROUND(H154,2)*ROUND(G154,3),2)</f>
        <v>0</v>
      </c>
      <c r="O154">
        <f>(I154*21)/100</f>
        <v>0</v>
      </c>
      <c r="P154" t="s">
        <v>23</v>
      </c>
    </row>
    <row r="155" spans="1:18" ht="25.5" x14ac:dyDescent="0.2">
      <c r="A155" s="34" t="s">
        <v>49</v>
      </c>
      <c r="E155" s="35" t="s">
        <v>473</v>
      </c>
      <c r="F155" s="44"/>
      <c r="G155" s="44"/>
      <c r="H155" s="44"/>
      <c r="I155" s="44"/>
    </row>
    <row r="156" spans="1:18" ht="63.75" x14ac:dyDescent="0.2">
      <c r="A156" s="36" t="s">
        <v>51</v>
      </c>
      <c r="E156" s="37" t="s">
        <v>1263</v>
      </c>
      <c r="F156" s="44"/>
      <c r="G156" s="44"/>
      <c r="H156" s="44"/>
      <c r="I156" s="44"/>
    </row>
    <row r="157" spans="1:18" ht="165.75" x14ac:dyDescent="0.2">
      <c r="A157" t="s">
        <v>53</v>
      </c>
      <c r="E157" s="35" t="s">
        <v>474</v>
      </c>
      <c r="F157" s="44"/>
      <c r="G157" s="44"/>
      <c r="H157" s="44"/>
      <c r="I157" s="44"/>
    </row>
    <row r="158" spans="1:18" ht="25.5" x14ac:dyDescent="0.2">
      <c r="A158" s="24" t="s">
        <v>45</v>
      </c>
      <c r="B158" s="28" t="s">
        <v>165</v>
      </c>
      <c r="C158" s="28" t="s">
        <v>1189</v>
      </c>
      <c r="D158" s="24" t="s">
        <v>50</v>
      </c>
      <c r="E158" s="29" t="s">
        <v>1190</v>
      </c>
      <c r="F158" s="41" t="s">
        <v>65</v>
      </c>
      <c r="G158" s="42">
        <v>32.04</v>
      </c>
      <c r="H158" s="43">
        <v>0</v>
      </c>
      <c r="I158" s="43">
        <f>ROUND(ROUND(H158,2)*ROUND(G158,3),2)</f>
        <v>0</v>
      </c>
      <c r="O158">
        <f>(I158*21)/100</f>
        <v>0</v>
      </c>
      <c r="P158" t="s">
        <v>23</v>
      </c>
    </row>
    <row r="159" spans="1:18" ht="25.5" x14ac:dyDescent="0.2">
      <c r="A159" s="34" t="s">
        <v>49</v>
      </c>
      <c r="E159" s="35" t="s">
        <v>473</v>
      </c>
      <c r="F159" s="44"/>
      <c r="G159" s="44"/>
      <c r="H159" s="44"/>
      <c r="I159" s="44"/>
    </row>
    <row r="160" spans="1:18" ht="38.25" x14ac:dyDescent="0.2">
      <c r="A160" s="36" t="s">
        <v>51</v>
      </c>
      <c r="E160" s="37" t="s">
        <v>1264</v>
      </c>
      <c r="F160" s="44"/>
      <c r="G160" s="44"/>
      <c r="H160" s="44"/>
      <c r="I160" s="44"/>
    </row>
    <row r="161" spans="1:9" ht="165.75" x14ac:dyDescent="0.2">
      <c r="A161" t="s">
        <v>53</v>
      </c>
      <c r="E161" s="35" t="s">
        <v>474</v>
      </c>
      <c r="F161" s="44"/>
      <c r="G161" s="44"/>
      <c r="H161" s="44"/>
      <c r="I161" s="44"/>
    </row>
  </sheetData>
  <sheetProtection algorithmName="SHA-512" hashValue="E/2ycvSe6r7te4i0eGPyVh2Ibb2CJwMEKedNGsmBnc4Cke6NnI++BqoACWGcT5f/ThkO1T5u/p8UwdSZXZAaKQ==" saltValue="TChqK8QJeqxJcwjGBreLNw==" spinCount="100000"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R172"/>
  <sheetViews>
    <sheetView topLeftCell="B1" zoomScale="70" zoomScaleNormal="70" workbookViewId="0">
      <pane ySplit="7" topLeftCell="A152" activePane="bottomLeft" state="frozen"/>
      <selection sqref="A1:A3"/>
      <selection pane="bottomLeft" activeCell="H164" sqref="H164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0+O8+O25+O74+O115+O160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1265</v>
      </c>
      <c r="I3" s="40">
        <f>0+I8+I25+I74+I115+I160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1265</v>
      </c>
      <c r="D4" s="2"/>
      <c r="E4" s="20" t="s">
        <v>1266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498</v>
      </c>
      <c r="F8" s="21"/>
      <c r="G8" s="21"/>
      <c r="H8" s="21"/>
      <c r="I8" s="27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x14ac:dyDescent="0.2">
      <c r="A9" s="24" t="s">
        <v>45</v>
      </c>
      <c r="B9" s="28" t="s">
        <v>29</v>
      </c>
      <c r="C9" s="28" t="s">
        <v>838</v>
      </c>
      <c r="D9" s="24" t="s">
        <v>50</v>
      </c>
      <c r="E9" s="29" t="s">
        <v>839</v>
      </c>
      <c r="F9" s="30" t="s">
        <v>110</v>
      </c>
      <c r="G9" s="31">
        <v>1</v>
      </c>
      <c r="H9" s="32">
        <v>0</v>
      </c>
      <c r="I9" s="33">
        <f>ROUND(ROUND(H9,2)*ROUND(G9,3),2)</f>
        <v>0</v>
      </c>
      <c r="O9">
        <f>(I9*0)/100</f>
        <v>0</v>
      </c>
      <c r="P9" t="s">
        <v>27</v>
      </c>
    </row>
    <row r="10" spans="1:18" ht="25.5" x14ac:dyDescent="0.2">
      <c r="A10" s="34" t="s">
        <v>49</v>
      </c>
      <c r="E10" s="35" t="s">
        <v>974</v>
      </c>
    </row>
    <row r="11" spans="1:18" x14ac:dyDescent="0.2">
      <c r="A11" s="36" t="s">
        <v>51</v>
      </c>
      <c r="E11" s="37" t="s">
        <v>841</v>
      </c>
    </row>
    <row r="12" spans="1:18" x14ac:dyDescent="0.2">
      <c r="A12" t="s">
        <v>53</v>
      </c>
      <c r="E12" s="35" t="s">
        <v>842</v>
      </c>
    </row>
    <row r="13" spans="1:18" ht="25.5" x14ac:dyDescent="0.2">
      <c r="A13" s="24" t="s">
        <v>45</v>
      </c>
      <c r="B13" s="28" t="s">
        <v>23</v>
      </c>
      <c r="C13" s="28" t="s">
        <v>976</v>
      </c>
      <c r="D13" s="24" t="s">
        <v>50</v>
      </c>
      <c r="E13" s="29" t="s">
        <v>977</v>
      </c>
      <c r="F13" s="30" t="s">
        <v>110</v>
      </c>
      <c r="G13" s="31">
        <v>4</v>
      </c>
      <c r="H13" s="32">
        <v>0</v>
      </c>
      <c r="I13" s="33">
        <f>ROUND(ROUND(H13,2)*ROUND(G13,3),2)</f>
        <v>0</v>
      </c>
      <c r="O13">
        <f>(I13*0)/100</f>
        <v>0</v>
      </c>
      <c r="P13" t="s">
        <v>27</v>
      </c>
    </row>
    <row r="14" spans="1:18" x14ac:dyDescent="0.2">
      <c r="A14" s="34" t="s">
        <v>49</v>
      </c>
      <c r="E14" s="35" t="s">
        <v>978</v>
      </c>
    </row>
    <row r="15" spans="1:18" x14ac:dyDescent="0.2">
      <c r="A15" s="36" t="s">
        <v>51</v>
      </c>
      <c r="E15" s="37" t="s">
        <v>1267</v>
      </c>
    </row>
    <row r="16" spans="1:18" x14ac:dyDescent="0.2">
      <c r="A16" t="s">
        <v>53</v>
      </c>
      <c r="E16" s="35" t="s">
        <v>842</v>
      </c>
    </row>
    <row r="17" spans="1:18" ht="25.5" x14ac:dyDescent="0.2">
      <c r="A17" s="24" t="s">
        <v>45</v>
      </c>
      <c r="B17" s="28" t="s">
        <v>22</v>
      </c>
      <c r="C17" s="28" t="s">
        <v>989</v>
      </c>
      <c r="D17" s="24" t="s">
        <v>50</v>
      </c>
      <c r="E17" s="29" t="s">
        <v>990</v>
      </c>
      <c r="F17" s="30" t="s">
        <v>110</v>
      </c>
      <c r="G17" s="31">
        <v>2</v>
      </c>
      <c r="H17" s="32">
        <v>0</v>
      </c>
      <c r="I17" s="33">
        <f>ROUND(ROUND(H17,2)*ROUND(G17,3),2)</f>
        <v>0</v>
      </c>
      <c r="O17">
        <f>(I17*21)/100</f>
        <v>0</v>
      </c>
      <c r="P17" t="s">
        <v>23</v>
      </c>
    </row>
    <row r="18" spans="1:18" x14ac:dyDescent="0.2">
      <c r="A18" s="34" t="s">
        <v>49</v>
      </c>
      <c r="E18" s="35" t="s">
        <v>991</v>
      </c>
    </row>
    <row r="19" spans="1:18" x14ac:dyDescent="0.2">
      <c r="A19" s="36" t="s">
        <v>51</v>
      </c>
      <c r="E19" s="37" t="s">
        <v>975</v>
      </c>
    </row>
    <row r="20" spans="1:18" x14ac:dyDescent="0.2">
      <c r="A20" t="s">
        <v>53</v>
      </c>
      <c r="E20" s="35" t="s">
        <v>984</v>
      </c>
    </row>
    <row r="21" spans="1:18" x14ac:dyDescent="0.2">
      <c r="A21" s="24" t="s">
        <v>45</v>
      </c>
      <c r="B21" s="28" t="s">
        <v>33</v>
      </c>
      <c r="C21" s="28" t="s">
        <v>997</v>
      </c>
      <c r="D21" s="24" t="s">
        <v>50</v>
      </c>
      <c r="E21" s="29" t="s">
        <v>501</v>
      </c>
      <c r="F21" s="30" t="s">
        <v>499</v>
      </c>
      <c r="G21" s="31">
        <v>1</v>
      </c>
      <c r="H21" s="32">
        <v>0</v>
      </c>
      <c r="I21" s="33">
        <f>ROUND(ROUND(H21,2)*ROUND(G21,3),2)</f>
        <v>0</v>
      </c>
      <c r="O21">
        <f>(I21*0)/100</f>
        <v>0</v>
      </c>
      <c r="P21" t="s">
        <v>27</v>
      </c>
    </row>
    <row r="22" spans="1:18" x14ac:dyDescent="0.2">
      <c r="A22" s="34" t="s">
        <v>49</v>
      </c>
      <c r="E22" s="35" t="s">
        <v>50</v>
      </c>
    </row>
    <row r="23" spans="1:18" x14ac:dyDescent="0.2">
      <c r="A23" s="36" t="s">
        <v>51</v>
      </c>
      <c r="E23" s="37" t="s">
        <v>998</v>
      </c>
    </row>
    <row r="24" spans="1:18" x14ac:dyDescent="0.2">
      <c r="A24" t="s">
        <v>53</v>
      </c>
      <c r="E24" s="35" t="s">
        <v>837</v>
      </c>
    </row>
    <row r="25" spans="1:18" ht="12.75" customHeight="1" x14ac:dyDescent="0.2">
      <c r="A25" s="12" t="s">
        <v>43</v>
      </c>
      <c r="B25" s="12"/>
      <c r="C25" s="38" t="s">
        <v>29</v>
      </c>
      <c r="D25" s="12"/>
      <c r="E25" s="26" t="s">
        <v>999</v>
      </c>
      <c r="F25" s="12"/>
      <c r="G25" s="12"/>
      <c r="H25" s="12"/>
      <c r="I25" s="39">
        <f>0+Q25</f>
        <v>0</v>
      </c>
      <c r="O25">
        <f>0+R25</f>
        <v>0</v>
      </c>
      <c r="Q25">
        <f>0+I26+I30+I34+I38+I42+I46+I50+I54+I58+I62+I66+I70</f>
        <v>0</v>
      </c>
      <c r="R25">
        <f>0+O26+O30+O34+O38+O42+O46+O50+O54+O58+O62+O66+O70</f>
        <v>0</v>
      </c>
    </row>
    <row r="26" spans="1:18" ht="25.5" x14ac:dyDescent="0.2">
      <c r="A26" s="24" t="s">
        <v>45</v>
      </c>
      <c r="B26" s="28" t="s">
        <v>35</v>
      </c>
      <c r="C26" s="28" t="s">
        <v>1000</v>
      </c>
      <c r="D26" s="24" t="s">
        <v>50</v>
      </c>
      <c r="E26" s="29" t="s">
        <v>1001</v>
      </c>
      <c r="F26" s="30" t="s">
        <v>48</v>
      </c>
      <c r="G26" s="31">
        <v>4</v>
      </c>
      <c r="H26" s="32">
        <v>0</v>
      </c>
      <c r="I26" s="33">
        <f>ROUND(ROUND(H26,2)*ROUND(G26,3),2)</f>
        <v>0</v>
      </c>
      <c r="O26">
        <f>(I26*21)/100</f>
        <v>0</v>
      </c>
      <c r="P26" t="s">
        <v>23</v>
      </c>
    </row>
    <row r="27" spans="1:18" x14ac:dyDescent="0.2">
      <c r="A27" s="34" t="s">
        <v>49</v>
      </c>
      <c r="E27" s="35" t="s">
        <v>50</v>
      </c>
    </row>
    <row r="28" spans="1:18" x14ac:dyDescent="0.2">
      <c r="A28" s="36" t="s">
        <v>51</v>
      </c>
      <c r="E28" s="37" t="s">
        <v>1194</v>
      </c>
    </row>
    <row r="29" spans="1:18" ht="63.75" x14ac:dyDescent="0.2">
      <c r="A29" t="s">
        <v>53</v>
      </c>
      <c r="E29" s="35" t="s">
        <v>1003</v>
      </c>
    </row>
    <row r="30" spans="1:18" ht="25.5" x14ac:dyDescent="0.2">
      <c r="A30" s="24" t="s">
        <v>45</v>
      </c>
      <c r="B30" s="28" t="s">
        <v>37</v>
      </c>
      <c r="C30" s="28" t="s">
        <v>1004</v>
      </c>
      <c r="D30" s="24" t="s">
        <v>50</v>
      </c>
      <c r="E30" s="29" t="s">
        <v>1005</v>
      </c>
      <c r="F30" s="30" t="s">
        <v>940</v>
      </c>
      <c r="G30" s="31">
        <v>84</v>
      </c>
      <c r="H30" s="32">
        <v>0</v>
      </c>
      <c r="I30" s="33">
        <f>ROUND(ROUND(H30,2)*ROUND(G30,3),2)</f>
        <v>0</v>
      </c>
      <c r="O30">
        <f>(I30*21)/100</f>
        <v>0</v>
      </c>
      <c r="P30" t="s">
        <v>23</v>
      </c>
    </row>
    <row r="31" spans="1:18" x14ac:dyDescent="0.2">
      <c r="A31" s="34" t="s">
        <v>49</v>
      </c>
      <c r="E31" s="35" t="s">
        <v>50</v>
      </c>
    </row>
    <row r="32" spans="1:18" ht="51" x14ac:dyDescent="0.2">
      <c r="A32" s="36" t="s">
        <v>51</v>
      </c>
      <c r="E32" s="37" t="s">
        <v>1195</v>
      </c>
    </row>
    <row r="33" spans="1:16" ht="25.5" x14ac:dyDescent="0.2">
      <c r="A33" t="s">
        <v>53</v>
      </c>
      <c r="E33" s="35" t="s">
        <v>1007</v>
      </c>
    </row>
    <row r="34" spans="1:16" x14ac:dyDescent="0.2">
      <c r="A34" s="24" t="s">
        <v>45</v>
      </c>
      <c r="B34" s="28" t="s">
        <v>67</v>
      </c>
      <c r="C34" s="28" t="s">
        <v>1112</v>
      </c>
      <c r="D34" s="24" t="s">
        <v>50</v>
      </c>
      <c r="E34" s="29" t="s">
        <v>1113</v>
      </c>
      <c r="F34" s="30" t="s">
        <v>48</v>
      </c>
      <c r="G34" s="31">
        <v>33.799999999999997</v>
      </c>
      <c r="H34" s="32">
        <v>0</v>
      </c>
      <c r="I34" s="33">
        <f>ROUND(ROUND(H34,2)*ROUND(G34,3),2)</f>
        <v>0</v>
      </c>
      <c r="O34">
        <f>(I34*21)/100</f>
        <v>0</v>
      </c>
      <c r="P34" t="s">
        <v>23</v>
      </c>
    </row>
    <row r="35" spans="1:16" x14ac:dyDescent="0.2">
      <c r="A35" s="34" t="s">
        <v>49</v>
      </c>
      <c r="E35" s="35" t="s">
        <v>50</v>
      </c>
    </row>
    <row r="36" spans="1:16" ht="38.25" x14ac:dyDescent="0.2">
      <c r="A36" s="36" t="s">
        <v>51</v>
      </c>
      <c r="E36" s="37" t="s">
        <v>1268</v>
      </c>
    </row>
    <row r="37" spans="1:16" ht="63.75" x14ac:dyDescent="0.2">
      <c r="A37" t="s">
        <v>53</v>
      </c>
      <c r="E37" s="35" t="s">
        <v>1003</v>
      </c>
    </row>
    <row r="38" spans="1:16" x14ac:dyDescent="0.2">
      <c r="A38" s="24" t="s">
        <v>45</v>
      </c>
      <c r="B38" s="28" t="s">
        <v>70</v>
      </c>
      <c r="C38" s="28" t="s">
        <v>1115</v>
      </c>
      <c r="D38" s="24" t="s">
        <v>50</v>
      </c>
      <c r="E38" s="29" t="s">
        <v>1116</v>
      </c>
      <c r="F38" s="30" t="s">
        <v>940</v>
      </c>
      <c r="G38" s="31">
        <v>811.2</v>
      </c>
      <c r="H38" s="32">
        <v>0</v>
      </c>
      <c r="I38" s="33">
        <f>ROUND(ROUND(H38,2)*ROUND(G38,3),2)</f>
        <v>0</v>
      </c>
      <c r="O38">
        <f>(I38*0)/100</f>
        <v>0</v>
      </c>
      <c r="P38" t="s">
        <v>27</v>
      </c>
    </row>
    <row r="39" spans="1:16" x14ac:dyDescent="0.2">
      <c r="A39" s="34" t="s">
        <v>49</v>
      </c>
      <c r="E39" s="35" t="s">
        <v>50</v>
      </c>
    </row>
    <row r="40" spans="1:16" ht="63.75" x14ac:dyDescent="0.2">
      <c r="A40" s="36" t="s">
        <v>51</v>
      </c>
      <c r="E40" s="37" t="s">
        <v>1269</v>
      </c>
    </row>
    <row r="41" spans="1:16" ht="25.5" x14ac:dyDescent="0.2">
      <c r="A41" t="s">
        <v>53</v>
      </c>
      <c r="E41" s="35" t="s">
        <v>1007</v>
      </c>
    </row>
    <row r="42" spans="1:16" x14ac:dyDescent="0.2">
      <c r="A42" s="24" t="s">
        <v>45</v>
      </c>
      <c r="B42" s="28" t="s">
        <v>40</v>
      </c>
      <c r="C42" s="28" t="s">
        <v>1012</v>
      </c>
      <c r="D42" s="24" t="s">
        <v>50</v>
      </c>
      <c r="E42" s="29" t="s">
        <v>1013</v>
      </c>
      <c r="F42" s="30" t="s">
        <v>48</v>
      </c>
      <c r="G42" s="31">
        <v>42.93</v>
      </c>
      <c r="H42" s="32">
        <v>0</v>
      </c>
      <c r="I42" s="33">
        <f>ROUND(ROUND(H42,2)*ROUND(G42,3),2)</f>
        <v>0</v>
      </c>
      <c r="O42">
        <f>(I42*21)/100</f>
        <v>0</v>
      </c>
      <c r="P42" t="s">
        <v>23</v>
      </c>
    </row>
    <row r="43" spans="1:16" ht="25.5" x14ac:dyDescent="0.2">
      <c r="A43" s="34" t="s">
        <v>49</v>
      </c>
      <c r="E43" s="35" t="s">
        <v>1198</v>
      </c>
    </row>
    <row r="44" spans="1:16" ht="38.25" x14ac:dyDescent="0.2">
      <c r="A44" s="36" t="s">
        <v>51</v>
      </c>
      <c r="E44" s="37" t="s">
        <v>1270</v>
      </c>
    </row>
    <row r="45" spans="1:16" ht="395.25" x14ac:dyDescent="0.2">
      <c r="A45" t="s">
        <v>53</v>
      </c>
      <c r="E45" s="35" t="s">
        <v>1015</v>
      </c>
    </row>
    <row r="46" spans="1:16" x14ac:dyDescent="0.2">
      <c r="A46" s="24" t="s">
        <v>45</v>
      </c>
      <c r="B46" s="28" t="s">
        <v>42</v>
      </c>
      <c r="C46" s="28" t="s">
        <v>1016</v>
      </c>
      <c r="D46" s="24" t="s">
        <v>50</v>
      </c>
      <c r="E46" s="29" t="s">
        <v>1017</v>
      </c>
      <c r="F46" s="30" t="s">
        <v>512</v>
      </c>
      <c r="G46" s="31">
        <v>429.3</v>
      </c>
      <c r="H46" s="32">
        <v>0</v>
      </c>
      <c r="I46" s="33">
        <f>ROUND(ROUND(H46,2)*ROUND(G46,3),2)</f>
        <v>0</v>
      </c>
      <c r="O46">
        <f>(I46*0)/100</f>
        <v>0</v>
      </c>
      <c r="P46" t="s">
        <v>27</v>
      </c>
    </row>
    <row r="47" spans="1:16" x14ac:dyDescent="0.2">
      <c r="A47" s="34" t="s">
        <v>49</v>
      </c>
      <c r="E47" s="35" t="s">
        <v>50</v>
      </c>
    </row>
    <row r="48" spans="1:16" ht="51" x14ac:dyDescent="0.2">
      <c r="A48" s="36" t="s">
        <v>51</v>
      </c>
      <c r="E48" s="37" t="s">
        <v>1271</v>
      </c>
    </row>
    <row r="49" spans="1:16" ht="25.5" x14ac:dyDescent="0.2">
      <c r="A49" t="s">
        <v>53</v>
      </c>
      <c r="E49" s="35" t="s">
        <v>1019</v>
      </c>
    </row>
    <row r="50" spans="1:16" x14ac:dyDescent="0.2">
      <c r="A50" s="24" t="s">
        <v>45</v>
      </c>
      <c r="B50" s="28" t="s">
        <v>79</v>
      </c>
      <c r="C50" s="28" t="s">
        <v>1020</v>
      </c>
      <c r="D50" s="24" t="s">
        <v>50</v>
      </c>
      <c r="E50" s="29" t="s">
        <v>1021</v>
      </c>
      <c r="F50" s="30" t="s">
        <v>48</v>
      </c>
      <c r="G50" s="31">
        <v>42.93</v>
      </c>
      <c r="H50" s="32">
        <v>0</v>
      </c>
      <c r="I50" s="33">
        <f>ROUND(ROUND(H50,2)*ROUND(G50,3),2)</f>
        <v>0</v>
      </c>
      <c r="O50">
        <f>(I50*21)/100</f>
        <v>0</v>
      </c>
      <c r="P50" t="s">
        <v>23</v>
      </c>
    </row>
    <row r="51" spans="1:16" ht="25.5" x14ac:dyDescent="0.2">
      <c r="A51" s="34" t="s">
        <v>49</v>
      </c>
      <c r="E51" s="35" t="s">
        <v>1198</v>
      </c>
    </row>
    <row r="52" spans="1:16" ht="38.25" x14ac:dyDescent="0.2">
      <c r="A52" s="36" t="s">
        <v>51</v>
      </c>
      <c r="E52" s="37" t="s">
        <v>1270</v>
      </c>
    </row>
    <row r="53" spans="1:16" ht="395.25" x14ac:dyDescent="0.2">
      <c r="A53" t="s">
        <v>53</v>
      </c>
      <c r="E53" s="35" t="s">
        <v>1022</v>
      </c>
    </row>
    <row r="54" spans="1:16" x14ac:dyDescent="0.2">
      <c r="A54" s="24" t="s">
        <v>45</v>
      </c>
      <c r="B54" s="28" t="s">
        <v>83</v>
      </c>
      <c r="C54" s="28" t="s">
        <v>1023</v>
      </c>
      <c r="D54" s="24" t="s">
        <v>50</v>
      </c>
      <c r="E54" s="29" t="s">
        <v>1024</v>
      </c>
      <c r="F54" s="30" t="s">
        <v>512</v>
      </c>
      <c r="G54" s="31">
        <v>429.3</v>
      </c>
      <c r="H54" s="32">
        <v>0</v>
      </c>
      <c r="I54" s="33">
        <f>ROUND(ROUND(H54,2)*ROUND(G54,3),2)</f>
        <v>0</v>
      </c>
      <c r="O54">
        <f>(I54*0)/100</f>
        <v>0</v>
      </c>
      <c r="P54" t="s">
        <v>27</v>
      </c>
    </row>
    <row r="55" spans="1:16" x14ac:dyDescent="0.2">
      <c r="A55" s="34" t="s">
        <v>49</v>
      </c>
      <c r="E55" s="35" t="s">
        <v>50</v>
      </c>
    </row>
    <row r="56" spans="1:16" ht="51" x14ac:dyDescent="0.2">
      <c r="A56" s="36" t="s">
        <v>51</v>
      </c>
      <c r="E56" s="37" t="s">
        <v>1271</v>
      </c>
    </row>
    <row r="57" spans="1:16" ht="25.5" x14ac:dyDescent="0.2">
      <c r="A57" t="s">
        <v>53</v>
      </c>
      <c r="E57" s="35" t="s">
        <v>1019</v>
      </c>
    </row>
    <row r="58" spans="1:16" x14ac:dyDescent="0.2">
      <c r="A58" s="24" t="s">
        <v>45</v>
      </c>
      <c r="B58" s="28" t="s">
        <v>87</v>
      </c>
      <c r="C58" s="28" t="s">
        <v>1036</v>
      </c>
      <c r="D58" s="24" t="s">
        <v>50</v>
      </c>
      <c r="E58" s="29" t="s">
        <v>1037</v>
      </c>
      <c r="F58" s="30" t="s">
        <v>48</v>
      </c>
      <c r="G58" s="31">
        <v>89.86</v>
      </c>
      <c r="H58" s="32">
        <v>0</v>
      </c>
      <c r="I58" s="33">
        <f>ROUND(ROUND(H58,2)*ROUND(G58,3),2)</f>
        <v>0</v>
      </c>
      <c r="O58">
        <f>(I58*21)/100</f>
        <v>0</v>
      </c>
      <c r="P58" t="s">
        <v>23</v>
      </c>
    </row>
    <row r="59" spans="1:16" x14ac:dyDescent="0.2">
      <c r="A59" s="34" t="s">
        <v>49</v>
      </c>
      <c r="E59" s="35" t="s">
        <v>50</v>
      </c>
    </row>
    <row r="60" spans="1:16" ht="51" x14ac:dyDescent="0.2">
      <c r="A60" s="36" t="s">
        <v>51</v>
      </c>
      <c r="E60" s="37" t="s">
        <v>1272</v>
      </c>
    </row>
    <row r="61" spans="1:16" ht="191.25" x14ac:dyDescent="0.2">
      <c r="A61" t="s">
        <v>53</v>
      </c>
      <c r="E61" s="35" t="s">
        <v>1039</v>
      </c>
    </row>
    <row r="62" spans="1:16" x14ac:dyDescent="0.2">
      <c r="A62" s="24" t="s">
        <v>45</v>
      </c>
      <c r="B62" s="28" t="s">
        <v>89</v>
      </c>
      <c r="C62" s="28" t="s">
        <v>1202</v>
      </c>
      <c r="D62" s="24" t="s">
        <v>50</v>
      </c>
      <c r="E62" s="29" t="s">
        <v>1203</v>
      </c>
      <c r="F62" s="30" t="s">
        <v>48</v>
      </c>
      <c r="G62" s="31">
        <v>2.4</v>
      </c>
      <c r="H62" s="32">
        <v>0</v>
      </c>
      <c r="I62" s="33">
        <f>ROUND(ROUND(H62,2)*ROUND(G62,3),2)</f>
        <v>0</v>
      </c>
      <c r="O62">
        <f>(I62*0)/100</f>
        <v>0</v>
      </c>
      <c r="P62" t="s">
        <v>27</v>
      </c>
    </row>
    <row r="63" spans="1:16" x14ac:dyDescent="0.2">
      <c r="A63" s="34" t="s">
        <v>49</v>
      </c>
      <c r="E63" s="35" t="s">
        <v>50</v>
      </c>
    </row>
    <row r="64" spans="1:16" x14ac:dyDescent="0.2">
      <c r="A64" s="36" t="s">
        <v>51</v>
      </c>
      <c r="E64" s="37" t="s">
        <v>1204</v>
      </c>
    </row>
    <row r="65" spans="1:18" ht="242.25" x14ac:dyDescent="0.2">
      <c r="A65" t="s">
        <v>53</v>
      </c>
      <c r="E65" s="35" t="s">
        <v>1205</v>
      </c>
    </row>
    <row r="66" spans="1:18" x14ac:dyDescent="0.2">
      <c r="A66" s="24" t="s">
        <v>45</v>
      </c>
      <c r="B66" s="28" t="s">
        <v>93</v>
      </c>
      <c r="C66" s="28" t="s">
        <v>1040</v>
      </c>
      <c r="D66" s="24" t="s">
        <v>50</v>
      </c>
      <c r="E66" s="29" t="s">
        <v>1041</v>
      </c>
      <c r="F66" s="30" t="s">
        <v>78</v>
      </c>
      <c r="G66" s="31">
        <v>81</v>
      </c>
      <c r="H66" s="32">
        <v>0</v>
      </c>
      <c r="I66" s="33">
        <f>ROUND(ROUND(H66,2)*ROUND(G66,3),2)</f>
        <v>0</v>
      </c>
      <c r="O66">
        <f>(I66*21)/100</f>
        <v>0</v>
      </c>
      <c r="P66" t="s">
        <v>23</v>
      </c>
    </row>
    <row r="67" spans="1:18" x14ac:dyDescent="0.2">
      <c r="A67" s="34" t="s">
        <v>49</v>
      </c>
      <c r="E67" s="35" t="s">
        <v>50</v>
      </c>
    </row>
    <row r="68" spans="1:18" x14ac:dyDescent="0.2">
      <c r="A68" s="36" t="s">
        <v>51</v>
      </c>
      <c r="E68" s="37" t="s">
        <v>1273</v>
      </c>
    </row>
    <row r="69" spans="1:18" ht="38.25" x14ac:dyDescent="0.2">
      <c r="A69" t="s">
        <v>53</v>
      </c>
      <c r="E69" s="35" t="s">
        <v>1043</v>
      </c>
    </row>
    <row r="70" spans="1:18" x14ac:dyDescent="0.2">
      <c r="A70" s="24" t="s">
        <v>45</v>
      </c>
      <c r="B70" s="28" t="s">
        <v>96</v>
      </c>
      <c r="C70" s="28" t="s">
        <v>98</v>
      </c>
      <c r="D70" s="24" t="s">
        <v>50</v>
      </c>
      <c r="E70" s="29" t="s">
        <v>99</v>
      </c>
      <c r="F70" s="30" t="s">
        <v>78</v>
      </c>
      <c r="G70" s="31">
        <v>81</v>
      </c>
      <c r="H70" s="32">
        <v>0</v>
      </c>
      <c r="I70" s="33">
        <f>ROUND(ROUND(H70,2)*ROUND(G70,3),2)</f>
        <v>0</v>
      </c>
      <c r="O70">
        <f>(I70*21)/100</f>
        <v>0</v>
      </c>
      <c r="P70" t="s">
        <v>23</v>
      </c>
    </row>
    <row r="71" spans="1:18" x14ac:dyDescent="0.2">
      <c r="A71" s="34" t="s">
        <v>49</v>
      </c>
      <c r="E71" s="35" t="s">
        <v>50</v>
      </c>
    </row>
    <row r="72" spans="1:18" x14ac:dyDescent="0.2">
      <c r="A72" s="36" t="s">
        <v>51</v>
      </c>
      <c r="E72" s="37" t="s">
        <v>1273</v>
      </c>
    </row>
    <row r="73" spans="1:18" ht="38.25" x14ac:dyDescent="0.2">
      <c r="A73" t="s">
        <v>53</v>
      </c>
      <c r="E73" s="35" t="s">
        <v>1043</v>
      </c>
    </row>
    <row r="74" spans="1:18" ht="12.75" customHeight="1" x14ac:dyDescent="0.2">
      <c r="A74" s="12" t="s">
        <v>43</v>
      </c>
      <c r="B74" s="12"/>
      <c r="C74" s="38" t="s">
        <v>35</v>
      </c>
      <c r="D74" s="12"/>
      <c r="E74" s="26" t="s">
        <v>857</v>
      </c>
      <c r="F74" s="12"/>
      <c r="G74" s="12"/>
      <c r="H74" s="12"/>
      <c r="I74" s="39">
        <f>0+Q74</f>
        <v>0</v>
      </c>
      <c r="O74">
        <f>0+R74</f>
        <v>0</v>
      </c>
      <c r="Q74">
        <f>0+I75+I79+I83+I87+I91+I95+I99+I103+I107+I111</f>
        <v>0</v>
      </c>
      <c r="R74">
        <f>0+O75+O79+O83+O87+O91+O95+O99+O103+O107+O111</f>
        <v>0</v>
      </c>
    </row>
    <row r="75" spans="1:18" ht="25.5" x14ac:dyDescent="0.2">
      <c r="A75" s="24" t="s">
        <v>45</v>
      </c>
      <c r="B75" s="28" t="s">
        <v>97</v>
      </c>
      <c r="C75" s="28" t="s">
        <v>1063</v>
      </c>
      <c r="D75" s="24" t="s">
        <v>50</v>
      </c>
      <c r="E75" s="29" t="s">
        <v>1064</v>
      </c>
      <c r="F75" s="30" t="s">
        <v>48</v>
      </c>
      <c r="G75" s="31">
        <v>48.6</v>
      </c>
      <c r="H75" s="32">
        <v>0</v>
      </c>
      <c r="I75" s="33">
        <f>ROUND(ROUND(H75,2)*ROUND(G75,3),2)</f>
        <v>0</v>
      </c>
      <c r="O75">
        <f>(I75*21)/100</f>
        <v>0</v>
      </c>
      <c r="P75" t="s">
        <v>23</v>
      </c>
    </row>
    <row r="76" spans="1:18" x14ac:dyDescent="0.2">
      <c r="A76" s="34" t="s">
        <v>49</v>
      </c>
      <c r="E76" s="35" t="s">
        <v>50</v>
      </c>
    </row>
    <row r="77" spans="1:18" x14ac:dyDescent="0.2">
      <c r="A77" s="36" t="s">
        <v>51</v>
      </c>
      <c r="E77" s="37" t="s">
        <v>1274</v>
      </c>
    </row>
    <row r="78" spans="1:18" ht="280.5" x14ac:dyDescent="0.2">
      <c r="A78" t="s">
        <v>53</v>
      </c>
      <c r="E78" s="35" t="s">
        <v>1066</v>
      </c>
    </row>
    <row r="79" spans="1:18" ht="25.5" x14ac:dyDescent="0.2">
      <c r="A79" s="24" t="s">
        <v>45</v>
      </c>
      <c r="B79" s="28" t="s">
        <v>100</v>
      </c>
      <c r="C79" s="28" t="s">
        <v>1067</v>
      </c>
      <c r="D79" s="24" t="s">
        <v>50</v>
      </c>
      <c r="E79" s="29" t="s">
        <v>1068</v>
      </c>
      <c r="F79" s="30" t="s">
        <v>48</v>
      </c>
      <c r="G79" s="31">
        <v>32.4</v>
      </c>
      <c r="H79" s="32">
        <v>0</v>
      </c>
      <c r="I79" s="33">
        <f>ROUND(ROUND(H79,2)*ROUND(G79,3),2)</f>
        <v>0</v>
      </c>
      <c r="O79">
        <f>(I79*0)/100</f>
        <v>0</v>
      </c>
      <c r="P79" t="s">
        <v>27</v>
      </c>
    </row>
    <row r="80" spans="1:18" ht="25.5" x14ac:dyDescent="0.2">
      <c r="A80" s="34" t="s">
        <v>49</v>
      </c>
      <c r="E80" s="35" t="s">
        <v>1218</v>
      </c>
    </row>
    <row r="81" spans="1:16" ht="25.5" x14ac:dyDescent="0.2">
      <c r="A81" s="36" t="s">
        <v>51</v>
      </c>
      <c r="E81" s="37" t="s">
        <v>1275</v>
      </c>
    </row>
    <row r="82" spans="1:16" ht="357" x14ac:dyDescent="0.2">
      <c r="A82" t="s">
        <v>53</v>
      </c>
      <c r="E82" s="35" t="s">
        <v>1070</v>
      </c>
    </row>
    <row r="83" spans="1:16" x14ac:dyDescent="0.2">
      <c r="A83" s="24" t="s">
        <v>45</v>
      </c>
      <c r="B83" s="28" t="s">
        <v>103</v>
      </c>
      <c r="C83" s="28" t="s">
        <v>1220</v>
      </c>
      <c r="D83" s="24" t="s">
        <v>50</v>
      </c>
      <c r="E83" s="29" t="s">
        <v>1221</v>
      </c>
      <c r="F83" s="30" t="s">
        <v>78</v>
      </c>
      <c r="G83" s="31">
        <v>4</v>
      </c>
      <c r="H83" s="32">
        <v>0</v>
      </c>
      <c r="I83" s="33">
        <f>ROUND(ROUND(H83,2)*ROUND(G83,3),2)</f>
        <v>0</v>
      </c>
      <c r="O83">
        <f>(I83*0)/100</f>
        <v>0</v>
      </c>
      <c r="P83" t="s">
        <v>27</v>
      </c>
    </row>
    <row r="84" spans="1:16" x14ac:dyDescent="0.2">
      <c r="A84" s="34" t="s">
        <v>49</v>
      </c>
      <c r="E84" s="35" t="s">
        <v>50</v>
      </c>
    </row>
    <row r="85" spans="1:16" x14ac:dyDescent="0.2">
      <c r="A85" s="36" t="s">
        <v>51</v>
      </c>
      <c r="E85" s="37" t="s">
        <v>1222</v>
      </c>
    </row>
    <row r="86" spans="1:16" ht="102" x14ac:dyDescent="0.2">
      <c r="A86" t="s">
        <v>53</v>
      </c>
      <c r="E86" s="35" t="s">
        <v>1223</v>
      </c>
    </row>
    <row r="87" spans="1:16" x14ac:dyDescent="0.2">
      <c r="A87" s="24" t="s">
        <v>45</v>
      </c>
      <c r="B87" s="28" t="s">
        <v>107</v>
      </c>
      <c r="C87" s="28" t="s">
        <v>1224</v>
      </c>
      <c r="D87" s="24" t="s">
        <v>50</v>
      </c>
      <c r="E87" s="29" t="s">
        <v>1225</v>
      </c>
      <c r="F87" s="30" t="s">
        <v>78</v>
      </c>
      <c r="G87" s="31">
        <v>162</v>
      </c>
      <c r="H87" s="32">
        <v>0</v>
      </c>
      <c r="I87" s="33">
        <f>ROUND(ROUND(H87,2)*ROUND(G87,3),2)</f>
        <v>0</v>
      </c>
      <c r="O87">
        <f>(I87*21)/100</f>
        <v>0</v>
      </c>
      <c r="P87" t="s">
        <v>23</v>
      </c>
    </row>
    <row r="88" spans="1:16" x14ac:dyDescent="0.2">
      <c r="A88" s="34" t="s">
        <v>49</v>
      </c>
      <c r="E88" s="35" t="s">
        <v>50</v>
      </c>
    </row>
    <row r="89" spans="1:16" x14ac:dyDescent="0.2">
      <c r="A89" s="36" t="s">
        <v>51</v>
      </c>
      <c r="E89" s="37" t="s">
        <v>1276</v>
      </c>
    </row>
    <row r="90" spans="1:16" ht="51" x14ac:dyDescent="0.2">
      <c r="A90" t="s">
        <v>53</v>
      </c>
      <c r="E90" s="35" t="s">
        <v>1227</v>
      </c>
    </row>
    <row r="91" spans="1:16" x14ac:dyDescent="0.2">
      <c r="A91" s="24" t="s">
        <v>45</v>
      </c>
      <c r="B91" s="28" t="s">
        <v>111</v>
      </c>
      <c r="C91" s="28" t="s">
        <v>1228</v>
      </c>
      <c r="D91" s="24" t="s">
        <v>50</v>
      </c>
      <c r="E91" s="29" t="s">
        <v>1229</v>
      </c>
      <c r="F91" s="30" t="s">
        <v>78</v>
      </c>
      <c r="G91" s="31">
        <v>458.5</v>
      </c>
      <c r="H91" s="32">
        <v>0</v>
      </c>
      <c r="I91" s="33">
        <f>ROUND(ROUND(H91,2)*ROUND(G91,3),2)</f>
        <v>0</v>
      </c>
      <c r="O91">
        <f>(I91*21)/100</f>
        <v>0</v>
      </c>
      <c r="P91" t="s">
        <v>23</v>
      </c>
    </row>
    <row r="92" spans="1:16" x14ac:dyDescent="0.2">
      <c r="A92" s="34" t="s">
        <v>49</v>
      </c>
      <c r="E92" s="35" t="s">
        <v>50</v>
      </c>
    </row>
    <row r="93" spans="1:16" ht="38.25" x14ac:dyDescent="0.2">
      <c r="A93" s="36" t="s">
        <v>51</v>
      </c>
      <c r="E93" s="37" t="s">
        <v>1277</v>
      </c>
    </row>
    <row r="94" spans="1:16" ht="51" x14ac:dyDescent="0.2">
      <c r="A94" t="s">
        <v>53</v>
      </c>
      <c r="E94" s="35" t="s">
        <v>1227</v>
      </c>
    </row>
    <row r="95" spans="1:16" x14ac:dyDescent="0.2">
      <c r="A95" s="24" t="s">
        <v>45</v>
      </c>
      <c r="B95" s="28" t="s">
        <v>112</v>
      </c>
      <c r="C95" s="28" t="s">
        <v>1278</v>
      </c>
      <c r="D95" s="24" t="s">
        <v>50</v>
      </c>
      <c r="E95" s="29" t="s">
        <v>1279</v>
      </c>
      <c r="F95" s="30" t="s">
        <v>78</v>
      </c>
      <c r="G95" s="31">
        <v>52</v>
      </c>
      <c r="H95" s="32">
        <v>0</v>
      </c>
      <c r="I95" s="33">
        <f>ROUND(ROUND(H95,2)*ROUND(G95,3),2)</f>
        <v>0</v>
      </c>
      <c r="O95">
        <f>(I95*21)/100</f>
        <v>0</v>
      </c>
      <c r="P95" t="s">
        <v>23</v>
      </c>
    </row>
    <row r="96" spans="1:16" x14ac:dyDescent="0.2">
      <c r="A96" s="34" t="s">
        <v>49</v>
      </c>
      <c r="E96" s="35" t="s">
        <v>50</v>
      </c>
    </row>
    <row r="97" spans="1:16" x14ac:dyDescent="0.2">
      <c r="A97" s="36" t="s">
        <v>51</v>
      </c>
      <c r="E97" s="37" t="s">
        <v>1280</v>
      </c>
    </row>
    <row r="98" spans="1:16" ht="51" x14ac:dyDescent="0.2">
      <c r="A98" t="s">
        <v>53</v>
      </c>
      <c r="E98" s="35" t="s">
        <v>1281</v>
      </c>
    </row>
    <row r="99" spans="1:16" x14ac:dyDescent="0.2">
      <c r="A99" s="24" t="s">
        <v>45</v>
      </c>
      <c r="B99" s="28" t="s">
        <v>115</v>
      </c>
      <c r="C99" s="28" t="s">
        <v>1231</v>
      </c>
      <c r="D99" s="24" t="s">
        <v>50</v>
      </c>
      <c r="E99" s="29" t="s">
        <v>1232</v>
      </c>
      <c r="F99" s="30" t="s">
        <v>48</v>
      </c>
      <c r="G99" s="31">
        <v>10.96</v>
      </c>
      <c r="H99" s="32">
        <v>0</v>
      </c>
      <c r="I99" s="33">
        <f>ROUND(ROUND(H99,2)*ROUND(G99,3),2)</f>
        <v>0</v>
      </c>
      <c r="O99">
        <f>(I99*0)/100</f>
        <v>0</v>
      </c>
      <c r="P99" t="s">
        <v>27</v>
      </c>
    </row>
    <row r="100" spans="1:16" x14ac:dyDescent="0.2">
      <c r="A100" s="34" t="s">
        <v>49</v>
      </c>
      <c r="E100" s="35" t="s">
        <v>50</v>
      </c>
    </row>
    <row r="101" spans="1:16" ht="38.25" x14ac:dyDescent="0.2">
      <c r="A101" s="36" t="s">
        <v>51</v>
      </c>
      <c r="E101" s="37" t="s">
        <v>1282</v>
      </c>
    </row>
    <row r="102" spans="1:16" ht="140.25" x14ac:dyDescent="0.2">
      <c r="A102" t="s">
        <v>53</v>
      </c>
      <c r="E102" s="35" t="s">
        <v>1234</v>
      </c>
    </row>
    <row r="103" spans="1:16" x14ac:dyDescent="0.2">
      <c r="A103" s="24" t="s">
        <v>45</v>
      </c>
      <c r="B103" s="28" t="s">
        <v>118</v>
      </c>
      <c r="C103" s="28" t="s">
        <v>1235</v>
      </c>
      <c r="D103" s="24" t="s">
        <v>50</v>
      </c>
      <c r="E103" s="29" t="s">
        <v>1236</v>
      </c>
      <c r="F103" s="30" t="s">
        <v>48</v>
      </c>
      <c r="G103" s="31">
        <v>10.62</v>
      </c>
      <c r="H103" s="32">
        <v>0</v>
      </c>
      <c r="I103" s="33">
        <f>ROUND(ROUND(H103,2)*ROUND(G103,3),2)</f>
        <v>0</v>
      </c>
      <c r="O103">
        <f>(I103*0)/100</f>
        <v>0</v>
      </c>
      <c r="P103" t="s">
        <v>27</v>
      </c>
    </row>
    <row r="104" spans="1:16" x14ac:dyDescent="0.2">
      <c r="A104" s="34" t="s">
        <v>49</v>
      </c>
      <c r="E104" s="35" t="s">
        <v>50</v>
      </c>
    </row>
    <row r="105" spans="1:16" ht="38.25" x14ac:dyDescent="0.2">
      <c r="A105" s="36" t="s">
        <v>51</v>
      </c>
      <c r="E105" s="37" t="s">
        <v>1283</v>
      </c>
    </row>
    <row r="106" spans="1:16" ht="140.25" x14ac:dyDescent="0.2">
      <c r="A106" t="s">
        <v>53</v>
      </c>
      <c r="E106" s="35" t="s">
        <v>1234</v>
      </c>
    </row>
    <row r="107" spans="1:16" x14ac:dyDescent="0.2">
      <c r="A107" s="24" t="s">
        <v>45</v>
      </c>
      <c r="B107" s="28" t="s">
        <v>121</v>
      </c>
      <c r="C107" s="28" t="s">
        <v>1238</v>
      </c>
      <c r="D107" s="24" t="s">
        <v>50</v>
      </c>
      <c r="E107" s="29" t="s">
        <v>1239</v>
      </c>
      <c r="F107" s="30" t="s">
        <v>48</v>
      </c>
      <c r="G107" s="31">
        <v>8.4749999999999996</v>
      </c>
      <c r="H107" s="32">
        <v>0</v>
      </c>
      <c r="I107" s="33">
        <f>ROUND(ROUND(H107,2)*ROUND(G107,3),2)</f>
        <v>0</v>
      </c>
      <c r="O107">
        <f>(I107*0)/100</f>
        <v>0</v>
      </c>
      <c r="P107" t="s">
        <v>27</v>
      </c>
    </row>
    <row r="108" spans="1:16" x14ac:dyDescent="0.2">
      <c r="A108" s="34" t="s">
        <v>49</v>
      </c>
      <c r="E108" s="35" t="s">
        <v>50</v>
      </c>
    </row>
    <row r="109" spans="1:16" ht="38.25" x14ac:dyDescent="0.2">
      <c r="A109" s="36" t="s">
        <v>51</v>
      </c>
      <c r="E109" s="37" t="s">
        <v>1284</v>
      </c>
    </row>
    <row r="110" spans="1:16" ht="140.25" x14ac:dyDescent="0.2">
      <c r="A110" t="s">
        <v>53</v>
      </c>
      <c r="E110" s="35" t="s">
        <v>1234</v>
      </c>
    </row>
    <row r="111" spans="1:16" x14ac:dyDescent="0.2">
      <c r="A111" s="24" t="s">
        <v>45</v>
      </c>
      <c r="B111" s="28" t="s">
        <v>124</v>
      </c>
      <c r="C111" s="28" t="s">
        <v>1242</v>
      </c>
      <c r="D111" s="24" t="s">
        <v>50</v>
      </c>
      <c r="E111" s="29" t="s">
        <v>1243</v>
      </c>
      <c r="F111" s="30" t="s">
        <v>73</v>
      </c>
      <c r="G111" s="31">
        <v>66</v>
      </c>
      <c r="H111" s="32">
        <v>0</v>
      </c>
      <c r="I111" s="33">
        <f>ROUND(ROUND(H111,2)*ROUND(G111,3),2)</f>
        <v>0</v>
      </c>
      <c r="O111">
        <f>(I111*21)/100</f>
        <v>0</v>
      </c>
      <c r="P111" t="s">
        <v>23</v>
      </c>
    </row>
    <row r="112" spans="1:16" x14ac:dyDescent="0.2">
      <c r="A112" s="34" t="s">
        <v>49</v>
      </c>
      <c r="E112" s="35" t="s">
        <v>50</v>
      </c>
    </row>
    <row r="113" spans="1:18" x14ac:dyDescent="0.2">
      <c r="A113" s="36" t="s">
        <v>51</v>
      </c>
      <c r="E113" s="37" t="s">
        <v>1285</v>
      </c>
    </row>
    <row r="114" spans="1:18" ht="38.25" x14ac:dyDescent="0.2">
      <c r="A114" t="s">
        <v>53</v>
      </c>
      <c r="E114" s="35" t="s">
        <v>1245</v>
      </c>
    </row>
    <row r="115" spans="1:18" ht="12.75" customHeight="1" x14ac:dyDescent="0.2">
      <c r="A115" s="12" t="s">
        <v>43</v>
      </c>
      <c r="B115" s="12"/>
      <c r="C115" s="38" t="s">
        <v>40</v>
      </c>
      <c r="D115" s="12"/>
      <c r="E115" s="26" t="s">
        <v>900</v>
      </c>
      <c r="F115" s="12"/>
      <c r="G115" s="12"/>
      <c r="H115" s="12"/>
      <c r="I115" s="39">
        <f>0+Q115</f>
        <v>0</v>
      </c>
      <c r="O115">
        <f>0+R115</f>
        <v>0</v>
      </c>
      <c r="Q115">
        <f>0+I116+I120+I124+I128+I132+I136+I140+I144+I148+I152+I156</f>
        <v>0</v>
      </c>
      <c r="R115">
        <f>0+O116+O120+O124+O128+O132+O136+O140+O144+O148+O152+O156</f>
        <v>0</v>
      </c>
    </row>
    <row r="116" spans="1:18" ht="25.5" x14ac:dyDescent="0.2">
      <c r="A116" s="24" t="s">
        <v>45</v>
      </c>
      <c r="B116" s="28" t="s">
        <v>127</v>
      </c>
      <c r="C116" s="28" t="s">
        <v>1286</v>
      </c>
      <c r="D116" s="24" t="s">
        <v>50</v>
      </c>
      <c r="E116" s="29" t="s">
        <v>1287</v>
      </c>
      <c r="F116" s="30" t="s">
        <v>110</v>
      </c>
      <c r="G116" s="31">
        <v>2</v>
      </c>
      <c r="H116" s="32">
        <v>0</v>
      </c>
      <c r="I116" s="33">
        <f>ROUND(ROUND(H116,2)*ROUND(G116,3),2)</f>
        <v>0</v>
      </c>
      <c r="O116">
        <f>(I116*0)/100</f>
        <v>0</v>
      </c>
      <c r="P116" t="s">
        <v>27</v>
      </c>
    </row>
    <row r="117" spans="1:18" x14ac:dyDescent="0.2">
      <c r="A117" s="34" t="s">
        <v>49</v>
      </c>
      <c r="E117" s="35" t="s">
        <v>50</v>
      </c>
    </row>
    <row r="118" spans="1:18" ht="38.25" x14ac:dyDescent="0.2">
      <c r="A118" s="36" t="s">
        <v>51</v>
      </c>
      <c r="E118" s="37" t="s">
        <v>1288</v>
      </c>
    </row>
    <row r="119" spans="1:18" ht="51" x14ac:dyDescent="0.2">
      <c r="A119" t="s">
        <v>53</v>
      </c>
      <c r="E119" s="35" t="s">
        <v>1289</v>
      </c>
    </row>
    <row r="120" spans="1:18" ht="25.5" x14ac:dyDescent="0.2">
      <c r="A120" s="24" t="s">
        <v>45</v>
      </c>
      <c r="B120" s="28" t="s">
        <v>132</v>
      </c>
      <c r="C120" s="28" t="s">
        <v>1290</v>
      </c>
      <c r="D120" s="24" t="s">
        <v>50</v>
      </c>
      <c r="E120" s="29" t="s">
        <v>1291</v>
      </c>
      <c r="F120" s="30" t="s">
        <v>110</v>
      </c>
      <c r="G120" s="31">
        <v>3</v>
      </c>
      <c r="H120" s="32">
        <v>0</v>
      </c>
      <c r="I120" s="33">
        <f>ROUND(ROUND(H120,2)*ROUND(G120,3),2)</f>
        <v>0</v>
      </c>
      <c r="O120">
        <f>(I120*0)/100</f>
        <v>0</v>
      </c>
      <c r="P120" t="s">
        <v>27</v>
      </c>
    </row>
    <row r="121" spans="1:18" x14ac:dyDescent="0.2">
      <c r="A121" s="34" t="s">
        <v>49</v>
      </c>
      <c r="E121" s="35" t="s">
        <v>50</v>
      </c>
    </row>
    <row r="122" spans="1:18" x14ac:dyDescent="0.2">
      <c r="A122" s="36" t="s">
        <v>51</v>
      </c>
      <c r="E122" s="37" t="s">
        <v>1292</v>
      </c>
    </row>
    <row r="123" spans="1:18" ht="38.25" x14ac:dyDescent="0.2">
      <c r="A123" t="s">
        <v>53</v>
      </c>
      <c r="E123" s="35" t="s">
        <v>907</v>
      </c>
    </row>
    <row r="124" spans="1:18" ht="25.5" x14ac:dyDescent="0.2">
      <c r="A124" s="24" t="s">
        <v>45</v>
      </c>
      <c r="B124" s="28" t="s">
        <v>140</v>
      </c>
      <c r="C124" s="28" t="s">
        <v>419</v>
      </c>
      <c r="D124" s="24" t="s">
        <v>50</v>
      </c>
      <c r="E124" s="29" t="s">
        <v>420</v>
      </c>
      <c r="F124" s="30" t="s">
        <v>110</v>
      </c>
      <c r="G124" s="31">
        <v>3</v>
      </c>
      <c r="H124" s="32">
        <v>0</v>
      </c>
      <c r="I124" s="33">
        <f>ROUND(ROUND(H124,2)*ROUND(G124,3),2)</f>
        <v>0</v>
      </c>
      <c r="O124">
        <f>(I124*21)/100</f>
        <v>0</v>
      </c>
      <c r="P124" t="s">
        <v>23</v>
      </c>
    </row>
    <row r="125" spans="1:18" x14ac:dyDescent="0.2">
      <c r="A125" s="34" t="s">
        <v>49</v>
      </c>
      <c r="E125" s="35" t="s">
        <v>50</v>
      </c>
    </row>
    <row r="126" spans="1:18" ht="51" x14ac:dyDescent="0.2">
      <c r="A126" s="36" t="s">
        <v>51</v>
      </c>
      <c r="E126" s="37" t="s">
        <v>1293</v>
      </c>
    </row>
    <row r="127" spans="1:18" ht="25.5" x14ac:dyDescent="0.2">
      <c r="A127" t="s">
        <v>53</v>
      </c>
      <c r="E127" s="35" t="s">
        <v>1294</v>
      </c>
    </row>
    <row r="128" spans="1:18" ht="25.5" x14ac:dyDescent="0.2">
      <c r="A128" s="24" t="s">
        <v>45</v>
      </c>
      <c r="B128" s="28" t="s">
        <v>145</v>
      </c>
      <c r="C128" s="28" t="s">
        <v>1295</v>
      </c>
      <c r="D128" s="24" t="s">
        <v>50</v>
      </c>
      <c r="E128" s="29" t="s">
        <v>1296</v>
      </c>
      <c r="F128" s="30" t="s">
        <v>110</v>
      </c>
      <c r="G128" s="31">
        <v>2</v>
      </c>
      <c r="H128" s="32">
        <v>0</v>
      </c>
      <c r="I128" s="33">
        <f>ROUND(ROUND(H128,2)*ROUND(G128,3),2)</f>
        <v>0</v>
      </c>
      <c r="O128">
        <f>(I128*21)/100</f>
        <v>0</v>
      </c>
      <c r="P128" t="s">
        <v>23</v>
      </c>
    </row>
    <row r="129" spans="1:16" x14ac:dyDescent="0.2">
      <c r="A129" s="34" t="s">
        <v>49</v>
      </c>
      <c r="E129" s="35" t="s">
        <v>50</v>
      </c>
    </row>
    <row r="130" spans="1:16" x14ac:dyDescent="0.2">
      <c r="A130" s="36" t="s">
        <v>51</v>
      </c>
      <c r="E130" s="37" t="s">
        <v>1297</v>
      </c>
    </row>
    <row r="131" spans="1:16" ht="25.5" x14ac:dyDescent="0.2">
      <c r="A131" t="s">
        <v>53</v>
      </c>
      <c r="E131" s="35" t="s">
        <v>1294</v>
      </c>
    </row>
    <row r="132" spans="1:16" x14ac:dyDescent="0.2">
      <c r="A132" s="24" t="s">
        <v>45</v>
      </c>
      <c r="B132" s="28" t="s">
        <v>148</v>
      </c>
      <c r="C132" s="28" t="s">
        <v>1298</v>
      </c>
      <c r="D132" s="24" t="s">
        <v>50</v>
      </c>
      <c r="E132" s="29" t="s">
        <v>1299</v>
      </c>
      <c r="F132" s="30" t="s">
        <v>110</v>
      </c>
      <c r="G132" s="31">
        <v>2</v>
      </c>
      <c r="H132" s="32">
        <v>0</v>
      </c>
      <c r="I132" s="33">
        <f>ROUND(ROUND(H132,2)*ROUND(G132,3),2)</f>
        <v>0</v>
      </c>
      <c r="O132">
        <f>(I132*21)/100</f>
        <v>0</v>
      </c>
      <c r="P132" t="s">
        <v>23</v>
      </c>
    </row>
    <row r="133" spans="1:16" x14ac:dyDescent="0.2">
      <c r="A133" s="34" t="s">
        <v>49</v>
      </c>
      <c r="E133" s="35" t="s">
        <v>50</v>
      </c>
    </row>
    <row r="134" spans="1:16" ht="38.25" x14ac:dyDescent="0.2">
      <c r="A134" s="36" t="s">
        <v>51</v>
      </c>
      <c r="E134" s="37" t="s">
        <v>1288</v>
      </c>
    </row>
    <row r="135" spans="1:16" ht="63.75" x14ac:dyDescent="0.2">
      <c r="A135" t="s">
        <v>53</v>
      </c>
      <c r="E135" s="35" t="s">
        <v>1300</v>
      </c>
    </row>
    <row r="136" spans="1:16" x14ac:dyDescent="0.2">
      <c r="A136" s="24" t="s">
        <v>45</v>
      </c>
      <c r="B136" s="28" t="s">
        <v>151</v>
      </c>
      <c r="C136" s="28" t="s">
        <v>905</v>
      </c>
      <c r="D136" s="24" t="s">
        <v>50</v>
      </c>
      <c r="E136" s="29" t="s">
        <v>906</v>
      </c>
      <c r="F136" s="30" t="s">
        <v>110</v>
      </c>
      <c r="G136" s="31">
        <v>2</v>
      </c>
      <c r="H136" s="32">
        <v>0</v>
      </c>
      <c r="I136" s="33">
        <f>ROUND(ROUND(H136,2)*ROUND(G136,3),2)</f>
        <v>0</v>
      </c>
      <c r="O136">
        <f>(I136*21)/100</f>
        <v>0</v>
      </c>
      <c r="P136" t="s">
        <v>23</v>
      </c>
    </row>
    <row r="137" spans="1:16" x14ac:dyDescent="0.2">
      <c r="A137" s="34" t="s">
        <v>49</v>
      </c>
      <c r="E137" s="35" t="s">
        <v>50</v>
      </c>
    </row>
    <row r="138" spans="1:16" ht="38.25" x14ac:dyDescent="0.2">
      <c r="A138" s="36" t="s">
        <v>51</v>
      </c>
      <c r="E138" s="37" t="s">
        <v>1288</v>
      </c>
    </row>
    <row r="139" spans="1:16" ht="38.25" x14ac:dyDescent="0.2">
      <c r="A139" t="s">
        <v>53</v>
      </c>
      <c r="E139" s="35" t="s">
        <v>907</v>
      </c>
    </row>
    <row r="140" spans="1:16" ht="25.5" x14ac:dyDescent="0.2">
      <c r="A140" s="24" t="s">
        <v>45</v>
      </c>
      <c r="B140" s="28" t="s">
        <v>153</v>
      </c>
      <c r="C140" s="28" t="s">
        <v>1301</v>
      </c>
      <c r="D140" s="24" t="s">
        <v>50</v>
      </c>
      <c r="E140" s="29" t="s">
        <v>1302</v>
      </c>
      <c r="F140" s="30" t="s">
        <v>110</v>
      </c>
      <c r="G140" s="31">
        <v>1</v>
      </c>
      <c r="H140" s="32">
        <v>0</v>
      </c>
      <c r="I140" s="33">
        <f>ROUND(ROUND(H140,2)*ROUND(G140,3),2)</f>
        <v>0</v>
      </c>
      <c r="O140">
        <f>(I140*21)/100</f>
        <v>0</v>
      </c>
      <c r="P140" t="s">
        <v>23</v>
      </c>
    </row>
    <row r="141" spans="1:16" x14ac:dyDescent="0.2">
      <c r="A141" s="34" t="s">
        <v>49</v>
      </c>
      <c r="E141" s="35" t="s">
        <v>50</v>
      </c>
    </row>
    <row r="142" spans="1:16" x14ac:dyDescent="0.2">
      <c r="A142" s="36" t="s">
        <v>51</v>
      </c>
      <c r="E142" s="37" t="s">
        <v>1303</v>
      </c>
    </row>
    <row r="143" spans="1:16" ht="38.25" x14ac:dyDescent="0.2">
      <c r="A143" t="s">
        <v>53</v>
      </c>
      <c r="E143" s="35" t="s">
        <v>904</v>
      </c>
    </row>
    <row r="144" spans="1:16" ht="25.5" x14ac:dyDescent="0.2">
      <c r="A144" s="24" t="s">
        <v>45</v>
      </c>
      <c r="B144" s="28" t="s">
        <v>156</v>
      </c>
      <c r="C144" s="28" t="s">
        <v>1304</v>
      </c>
      <c r="D144" s="24" t="s">
        <v>50</v>
      </c>
      <c r="E144" s="29" t="s">
        <v>1305</v>
      </c>
      <c r="F144" s="30" t="s">
        <v>78</v>
      </c>
      <c r="G144" s="31">
        <v>34</v>
      </c>
      <c r="H144" s="32">
        <v>0</v>
      </c>
      <c r="I144" s="33">
        <f>ROUND(ROUND(H144,2)*ROUND(G144,3),2)</f>
        <v>0</v>
      </c>
      <c r="O144">
        <f>(I144*21)/100</f>
        <v>0</v>
      </c>
      <c r="P144" t="s">
        <v>23</v>
      </c>
    </row>
    <row r="145" spans="1:18" x14ac:dyDescent="0.2">
      <c r="A145" s="34" t="s">
        <v>49</v>
      </c>
      <c r="E145" s="35" t="s">
        <v>50</v>
      </c>
    </row>
    <row r="146" spans="1:18" ht="76.5" x14ac:dyDescent="0.2">
      <c r="A146" s="36" t="s">
        <v>51</v>
      </c>
      <c r="E146" s="37" t="s">
        <v>1306</v>
      </c>
    </row>
    <row r="147" spans="1:18" ht="38.25" x14ac:dyDescent="0.2">
      <c r="A147" t="s">
        <v>53</v>
      </c>
      <c r="E147" s="35" t="s">
        <v>1307</v>
      </c>
    </row>
    <row r="148" spans="1:18" x14ac:dyDescent="0.2">
      <c r="A148" s="24" t="s">
        <v>45</v>
      </c>
      <c r="B148" s="28" t="s">
        <v>159</v>
      </c>
      <c r="C148" s="28" t="s">
        <v>1308</v>
      </c>
      <c r="D148" s="24" t="s">
        <v>50</v>
      </c>
      <c r="E148" s="29" t="s">
        <v>1309</v>
      </c>
      <c r="F148" s="30" t="s">
        <v>78</v>
      </c>
      <c r="G148" s="31">
        <v>11.25</v>
      </c>
      <c r="H148" s="32">
        <v>0</v>
      </c>
      <c r="I148" s="33">
        <f>ROUND(ROUND(H148,2)*ROUND(G148,3),2)</f>
        <v>0</v>
      </c>
      <c r="O148">
        <f>(I148*21)/100</f>
        <v>0</v>
      </c>
      <c r="P148" t="s">
        <v>23</v>
      </c>
    </row>
    <row r="149" spans="1:18" x14ac:dyDescent="0.2">
      <c r="A149" s="34" t="s">
        <v>49</v>
      </c>
      <c r="E149" s="35" t="s">
        <v>50</v>
      </c>
    </row>
    <row r="150" spans="1:18" x14ac:dyDescent="0.2">
      <c r="A150" s="36" t="s">
        <v>51</v>
      </c>
      <c r="E150" s="37" t="s">
        <v>1310</v>
      </c>
    </row>
    <row r="151" spans="1:18" ht="38.25" x14ac:dyDescent="0.2">
      <c r="A151" t="s">
        <v>53</v>
      </c>
      <c r="E151" s="35" t="s">
        <v>1311</v>
      </c>
    </row>
    <row r="152" spans="1:18" ht="25.5" x14ac:dyDescent="0.2">
      <c r="A152" s="24" t="s">
        <v>45</v>
      </c>
      <c r="B152" s="28" t="s">
        <v>162</v>
      </c>
      <c r="C152" s="28" t="s">
        <v>1312</v>
      </c>
      <c r="D152" s="24" t="s">
        <v>50</v>
      </c>
      <c r="E152" s="29" t="s">
        <v>1313</v>
      </c>
      <c r="F152" s="30" t="s">
        <v>78</v>
      </c>
      <c r="G152" s="31">
        <v>34</v>
      </c>
      <c r="H152" s="32">
        <v>0</v>
      </c>
      <c r="I152" s="33">
        <f>ROUND(ROUND(H152,2)*ROUND(G152,3),2)</f>
        <v>0</v>
      </c>
      <c r="O152">
        <f>(I152*21)/100</f>
        <v>0</v>
      </c>
      <c r="P152" t="s">
        <v>23</v>
      </c>
    </row>
    <row r="153" spans="1:18" x14ac:dyDescent="0.2">
      <c r="A153" s="34" t="s">
        <v>49</v>
      </c>
      <c r="E153" s="35" t="s">
        <v>50</v>
      </c>
    </row>
    <row r="154" spans="1:18" ht="76.5" x14ac:dyDescent="0.2">
      <c r="A154" s="36" t="s">
        <v>51</v>
      </c>
      <c r="E154" s="37" t="s">
        <v>1306</v>
      </c>
    </row>
    <row r="155" spans="1:18" ht="38.25" x14ac:dyDescent="0.2">
      <c r="A155" t="s">
        <v>53</v>
      </c>
      <c r="E155" s="35" t="s">
        <v>1307</v>
      </c>
    </row>
    <row r="156" spans="1:18" x14ac:dyDescent="0.2">
      <c r="A156" s="24" t="s">
        <v>45</v>
      </c>
      <c r="B156" s="28" t="s">
        <v>165</v>
      </c>
      <c r="C156" s="28" t="s">
        <v>1250</v>
      </c>
      <c r="D156" s="24" t="s">
        <v>50</v>
      </c>
      <c r="E156" s="29" t="s">
        <v>1251</v>
      </c>
      <c r="F156" s="30" t="s">
        <v>73</v>
      </c>
      <c r="G156" s="31">
        <v>50</v>
      </c>
      <c r="H156" s="32">
        <v>0</v>
      </c>
      <c r="I156" s="33">
        <f>ROUND(ROUND(H156,2)*ROUND(G156,3),2)</f>
        <v>0</v>
      </c>
      <c r="O156">
        <f>(I156*21)/100</f>
        <v>0</v>
      </c>
      <c r="P156" t="s">
        <v>23</v>
      </c>
    </row>
    <row r="157" spans="1:18" x14ac:dyDescent="0.2">
      <c r="A157" s="34" t="s">
        <v>49</v>
      </c>
      <c r="E157" s="35" t="s">
        <v>50</v>
      </c>
    </row>
    <row r="158" spans="1:18" x14ac:dyDescent="0.2">
      <c r="A158" s="36" t="s">
        <v>51</v>
      </c>
      <c r="E158" s="37" t="s">
        <v>1314</v>
      </c>
    </row>
    <row r="159" spans="1:18" ht="25.5" x14ac:dyDescent="0.2">
      <c r="A159" t="s">
        <v>53</v>
      </c>
      <c r="E159" s="35" t="s">
        <v>1253</v>
      </c>
    </row>
    <row r="160" spans="1:18" ht="12.75" customHeight="1" x14ac:dyDescent="0.2">
      <c r="A160" s="12" t="s">
        <v>43</v>
      </c>
      <c r="B160" s="12"/>
      <c r="C160" s="38" t="s">
        <v>17</v>
      </c>
      <c r="D160" s="12"/>
      <c r="E160" s="26" t="s">
        <v>469</v>
      </c>
      <c r="F160" s="12"/>
      <c r="G160" s="12"/>
      <c r="H160" s="12"/>
      <c r="I160" s="39">
        <f>0+Q160</f>
        <v>0</v>
      </c>
      <c r="O160">
        <f>0+R160</f>
        <v>0</v>
      </c>
      <c r="Q160">
        <f>0+I161+I165+I169</f>
        <v>0</v>
      </c>
      <c r="R160">
        <f>0+O161+O165+O169</f>
        <v>0</v>
      </c>
    </row>
    <row r="161" spans="1:16" ht="25.5" x14ac:dyDescent="0.2">
      <c r="A161" s="24" t="s">
        <v>45</v>
      </c>
      <c r="B161" s="28" t="s">
        <v>168</v>
      </c>
      <c r="C161" s="28" t="s">
        <v>1104</v>
      </c>
      <c r="D161" s="24" t="s">
        <v>50</v>
      </c>
      <c r="E161" s="29" t="s">
        <v>1105</v>
      </c>
      <c r="F161" s="41" t="s">
        <v>65</v>
      </c>
      <c r="G161" s="42">
        <v>98.552999999999997</v>
      </c>
      <c r="H161" s="43">
        <v>0</v>
      </c>
      <c r="I161" s="43">
        <f>ROUND(ROUND(H161,2)*ROUND(G161,3),2)</f>
        <v>0</v>
      </c>
      <c r="O161">
        <f>(I161*21)/100</f>
        <v>0</v>
      </c>
      <c r="P161" t="s">
        <v>23</v>
      </c>
    </row>
    <row r="162" spans="1:16" ht="25.5" x14ac:dyDescent="0.2">
      <c r="A162" s="34" t="s">
        <v>49</v>
      </c>
      <c r="E162" s="35" t="s">
        <v>473</v>
      </c>
      <c r="F162" s="44"/>
      <c r="G162" s="44"/>
      <c r="H162" s="44"/>
      <c r="I162" s="44"/>
    </row>
    <row r="163" spans="1:16" ht="63.75" x14ac:dyDescent="0.2">
      <c r="A163" s="36" t="s">
        <v>51</v>
      </c>
      <c r="E163" s="37" t="s">
        <v>1315</v>
      </c>
      <c r="F163" s="44"/>
      <c r="G163" s="44"/>
      <c r="H163" s="44"/>
      <c r="I163" s="44"/>
    </row>
    <row r="164" spans="1:16" ht="165.75" x14ac:dyDescent="0.2">
      <c r="A164" t="s">
        <v>53</v>
      </c>
      <c r="E164" s="35" t="s">
        <v>474</v>
      </c>
      <c r="F164" s="44"/>
      <c r="G164" s="44"/>
      <c r="H164" s="44"/>
      <c r="I164" s="44"/>
    </row>
    <row r="165" spans="1:16" ht="38.25" x14ac:dyDescent="0.2">
      <c r="A165" s="24" t="s">
        <v>45</v>
      </c>
      <c r="B165" s="28" t="s">
        <v>171</v>
      </c>
      <c r="C165" s="28" t="s">
        <v>471</v>
      </c>
      <c r="D165" s="24" t="s">
        <v>50</v>
      </c>
      <c r="E165" s="29" t="s">
        <v>472</v>
      </c>
      <c r="F165" s="41" t="s">
        <v>65</v>
      </c>
      <c r="G165" s="42">
        <v>98.739000000000004</v>
      </c>
      <c r="H165" s="43">
        <v>0</v>
      </c>
      <c r="I165" s="43">
        <f>ROUND(ROUND(H165,2)*ROUND(G165,3),2)</f>
        <v>0</v>
      </c>
      <c r="O165">
        <f>(I165*21)/100</f>
        <v>0</v>
      </c>
      <c r="P165" t="s">
        <v>23</v>
      </c>
    </row>
    <row r="166" spans="1:16" ht="25.5" x14ac:dyDescent="0.2">
      <c r="A166" s="34" t="s">
        <v>49</v>
      </c>
      <c r="E166" s="35" t="s">
        <v>473</v>
      </c>
      <c r="F166" s="44"/>
      <c r="G166" s="44"/>
      <c r="H166" s="44"/>
      <c r="I166" s="44"/>
    </row>
    <row r="167" spans="1:16" ht="51" x14ac:dyDescent="0.2">
      <c r="A167" s="36" t="s">
        <v>51</v>
      </c>
      <c r="E167" s="37" t="s">
        <v>1316</v>
      </c>
      <c r="F167" s="44"/>
      <c r="G167" s="44"/>
      <c r="H167" s="44"/>
      <c r="I167" s="44"/>
    </row>
    <row r="168" spans="1:16" ht="165.75" x14ac:dyDescent="0.2">
      <c r="A168" t="s">
        <v>53</v>
      </c>
      <c r="E168" s="35" t="s">
        <v>474</v>
      </c>
      <c r="F168" s="44"/>
      <c r="G168" s="44"/>
      <c r="H168" s="44"/>
      <c r="I168" s="44"/>
    </row>
    <row r="169" spans="1:16" ht="25.5" x14ac:dyDescent="0.2">
      <c r="A169" s="24" t="s">
        <v>45</v>
      </c>
      <c r="B169" s="28" t="s">
        <v>175</v>
      </c>
      <c r="C169" s="28" t="s">
        <v>1189</v>
      </c>
      <c r="D169" s="24" t="s">
        <v>50</v>
      </c>
      <c r="E169" s="29" t="s">
        <v>1190</v>
      </c>
      <c r="F169" s="41" t="s">
        <v>65</v>
      </c>
      <c r="G169" s="42">
        <v>81.12</v>
      </c>
      <c r="H169" s="43">
        <v>0</v>
      </c>
      <c r="I169" s="43">
        <f>ROUND(ROUND(H169,2)*ROUND(G169,3),2)</f>
        <v>0</v>
      </c>
      <c r="O169">
        <f>(I169*21)/100</f>
        <v>0</v>
      </c>
      <c r="P169" t="s">
        <v>23</v>
      </c>
    </row>
    <row r="170" spans="1:16" ht="25.5" x14ac:dyDescent="0.2">
      <c r="A170" s="34" t="s">
        <v>49</v>
      </c>
      <c r="E170" s="35" t="s">
        <v>473</v>
      </c>
      <c r="F170" s="44"/>
      <c r="G170" s="44"/>
      <c r="H170" s="44"/>
      <c r="I170" s="44"/>
    </row>
    <row r="171" spans="1:16" ht="51" x14ac:dyDescent="0.2">
      <c r="A171" s="36" t="s">
        <v>51</v>
      </c>
      <c r="E171" s="37" t="s">
        <v>1317</v>
      </c>
      <c r="F171" s="44"/>
      <c r="G171" s="44"/>
      <c r="H171" s="44"/>
      <c r="I171" s="44"/>
    </row>
    <row r="172" spans="1:16" ht="165.75" x14ac:dyDescent="0.2">
      <c r="A172" t="s">
        <v>53</v>
      </c>
      <c r="E172" s="35" t="s">
        <v>474</v>
      </c>
      <c r="F172" s="44"/>
      <c r="G172" s="44"/>
      <c r="H172" s="44"/>
      <c r="I172" s="44"/>
    </row>
  </sheetData>
  <sheetProtection algorithmName="SHA-512" hashValue="KTCi0Xm+EPHfF14s58hUMZ9NeXVjSb2lzdbMn/faRrPDHlZnjbYSPO8s5Qt7N2/6zvWBok4bhF1AKbqXSlbiTg==" saltValue="WKDY4cL1VzVcHCUZiBRwvA==" spinCount="100000"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R116"/>
  <sheetViews>
    <sheetView topLeftCell="B1" zoomScale="85" zoomScaleNormal="85" workbookViewId="0">
      <pane ySplit="7" topLeftCell="A100" activePane="bottomLeft" state="frozen"/>
      <selection sqref="A1:A3"/>
      <selection pane="bottomLeft" activeCell="H100" sqref="H10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0+O8+O25+O74+O95+O104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1318</v>
      </c>
      <c r="I3" s="40">
        <f>0+I8+I25+I74+I95+I104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1318</v>
      </c>
      <c r="D4" s="2"/>
      <c r="E4" s="20" t="s">
        <v>1319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498</v>
      </c>
      <c r="F8" s="21"/>
      <c r="G8" s="21"/>
      <c r="H8" s="21"/>
      <c r="I8" s="27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x14ac:dyDescent="0.2">
      <c r="A9" s="24" t="s">
        <v>45</v>
      </c>
      <c r="B9" s="28" t="s">
        <v>29</v>
      </c>
      <c r="C9" s="28" t="s">
        <v>838</v>
      </c>
      <c r="D9" s="24" t="s">
        <v>50</v>
      </c>
      <c r="E9" s="29" t="s">
        <v>839</v>
      </c>
      <c r="F9" s="30" t="s">
        <v>110</v>
      </c>
      <c r="G9" s="31">
        <v>1</v>
      </c>
      <c r="H9" s="32">
        <v>0</v>
      </c>
      <c r="I9" s="33">
        <f>ROUND(ROUND(H9,2)*ROUND(G9,3),2)</f>
        <v>0</v>
      </c>
      <c r="O9">
        <f>(I9*0)/100</f>
        <v>0</v>
      </c>
      <c r="P9" t="s">
        <v>27</v>
      </c>
    </row>
    <row r="10" spans="1:18" ht="25.5" x14ac:dyDescent="0.2">
      <c r="A10" s="34" t="s">
        <v>49</v>
      </c>
      <c r="E10" s="35" t="s">
        <v>974</v>
      </c>
    </row>
    <row r="11" spans="1:18" x14ac:dyDescent="0.2">
      <c r="A11" s="36" t="s">
        <v>51</v>
      </c>
      <c r="E11" s="37" t="s">
        <v>841</v>
      </c>
    </row>
    <row r="12" spans="1:18" x14ac:dyDescent="0.2">
      <c r="A12" t="s">
        <v>53</v>
      </c>
      <c r="E12" s="35" t="s">
        <v>842</v>
      </c>
    </row>
    <row r="13" spans="1:18" ht="25.5" x14ac:dyDescent="0.2">
      <c r="A13" s="24" t="s">
        <v>45</v>
      </c>
      <c r="B13" s="28" t="s">
        <v>23</v>
      </c>
      <c r="C13" s="28" t="s">
        <v>976</v>
      </c>
      <c r="D13" s="24" t="s">
        <v>50</v>
      </c>
      <c r="E13" s="29" t="s">
        <v>977</v>
      </c>
      <c r="F13" s="30" t="s">
        <v>110</v>
      </c>
      <c r="G13" s="31">
        <v>2</v>
      </c>
      <c r="H13" s="32">
        <v>0</v>
      </c>
      <c r="I13" s="33">
        <f>ROUND(ROUND(H13,2)*ROUND(G13,3),2)</f>
        <v>0</v>
      </c>
      <c r="O13">
        <f>(I13*0)/100</f>
        <v>0</v>
      </c>
      <c r="P13" t="s">
        <v>27</v>
      </c>
    </row>
    <row r="14" spans="1:18" x14ac:dyDescent="0.2">
      <c r="A14" s="34" t="s">
        <v>49</v>
      </c>
      <c r="E14" s="35" t="s">
        <v>978</v>
      </c>
    </row>
    <row r="15" spans="1:18" x14ac:dyDescent="0.2">
      <c r="A15" s="36" t="s">
        <v>51</v>
      </c>
      <c r="E15" s="37" t="s">
        <v>975</v>
      </c>
    </row>
    <row r="16" spans="1:18" x14ac:dyDescent="0.2">
      <c r="A16" t="s">
        <v>53</v>
      </c>
      <c r="E16" s="35" t="s">
        <v>842</v>
      </c>
    </row>
    <row r="17" spans="1:18" ht="25.5" x14ac:dyDescent="0.2">
      <c r="A17" s="24" t="s">
        <v>45</v>
      </c>
      <c r="B17" s="28" t="s">
        <v>22</v>
      </c>
      <c r="C17" s="28" t="s">
        <v>989</v>
      </c>
      <c r="D17" s="24" t="s">
        <v>50</v>
      </c>
      <c r="E17" s="29" t="s">
        <v>990</v>
      </c>
      <c r="F17" s="30" t="s">
        <v>110</v>
      </c>
      <c r="G17" s="31">
        <v>2</v>
      </c>
      <c r="H17" s="32">
        <v>0</v>
      </c>
      <c r="I17" s="33">
        <f>ROUND(ROUND(H17,2)*ROUND(G17,3),2)</f>
        <v>0</v>
      </c>
      <c r="O17">
        <f>(I17*21)/100</f>
        <v>0</v>
      </c>
      <c r="P17" t="s">
        <v>23</v>
      </c>
    </row>
    <row r="18" spans="1:18" x14ac:dyDescent="0.2">
      <c r="A18" s="34" t="s">
        <v>49</v>
      </c>
      <c r="E18" s="35" t="s">
        <v>991</v>
      </c>
    </row>
    <row r="19" spans="1:18" x14ac:dyDescent="0.2">
      <c r="A19" s="36" t="s">
        <v>51</v>
      </c>
      <c r="E19" s="37" t="s">
        <v>975</v>
      </c>
    </row>
    <row r="20" spans="1:18" x14ac:dyDescent="0.2">
      <c r="A20" t="s">
        <v>53</v>
      </c>
      <c r="E20" s="35" t="s">
        <v>984</v>
      </c>
    </row>
    <row r="21" spans="1:18" x14ac:dyDescent="0.2">
      <c r="A21" s="24" t="s">
        <v>45</v>
      </c>
      <c r="B21" s="28" t="s">
        <v>33</v>
      </c>
      <c r="C21" s="28" t="s">
        <v>997</v>
      </c>
      <c r="D21" s="24" t="s">
        <v>50</v>
      </c>
      <c r="E21" s="29" t="s">
        <v>501</v>
      </c>
      <c r="F21" s="30" t="s">
        <v>499</v>
      </c>
      <c r="G21" s="31">
        <v>1</v>
      </c>
      <c r="H21" s="32">
        <v>0</v>
      </c>
      <c r="I21" s="33">
        <f>ROUND(ROUND(H21,2)*ROUND(G21,3),2)</f>
        <v>0</v>
      </c>
      <c r="O21">
        <f>(I21*0)/100</f>
        <v>0</v>
      </c>
      <c r="P21" t="s">
        <v>27</v>
      </c>
    </row>
    <row r="22" spans="1:18" x14ac:dyDescent="0.2">
      <c r="A22" s="34" t="s">
        <v>49</v>
      </c>
      <c r="E22" s="35" t="s">
        <v>50</v>
      </c>
    </row>
    <row r="23" spans="1:18" x14ac:dyDescent="0.2">
      <c r="A23" s="36" t="s">
        <v>51</v>
      </c>
      <c r="E23" s="37" t="s">
        <v>998</v>
      </c>
    </row>
    <row r="24" spans="1:18" x14ac:dyDescent="0.2">
      <c r="A24" t="s">
        <v>53</v>
      </c>
      <c r="E24" s="35" t="s">
        <v>837</v>
      </c>
    </row>
    <row r="25" spans="1:18" ht="12.75" customHeight="1" x14ac:dyDescent="0.2">
      <c r="A25" s="12" t="s">
        <v>43</v>
      </c>
      <c r="B25" s="12"/>
      <c r="C25" s="38" t="s">
        <v>29</v>
      </c>
      <c r="D25" s="12"/>
      <c r="E25" s="26" t="s">
        <v>999</v>
      </c>
      <c r="F25" s="12"/>
      <c r="G25" s="12"/>
      <c r="H25" s="12"/>
      <c r="I25" s="39">
        <f>0+Q25</f>
        <v>0</v>
      </c>
      <c r="O25">
        <f>0+R25</f>
        <v>0</v>
      </c>
      <c r="Q25">
        <f>0+I26+I30+I34+I38+I42+I46+I50+I54+I58+I62+I66+I70</f>
        <v>0</v>
      </c>
      <c r="R25">
        <f>0+O26+O30+O34+O38+O42+O46+O50+O54+O58+O62+O66+O70</f>
        <v>0</v>
      </c>
    </row>
    <row r="26" spans="1:18" ht="25.5" x14ac:dyDescent="0.2">
      <c r="A26" s="24" t="s">
        <v>45</v>
      </c>
      <c r="B26" s="28" t="s">
        <v>35</v>
      </c>
      <c r="C26" s="28" t="s">
        <v>1320</v>
      </c>
      <c r="D26" s="24" t="s">
        <v>50</v>
      </c>
      <c r="E26" s="29" t="s">
        <v>1321</v>
      </c>
      <c r="F26" s="30" t="s">
        <v>73</v>
      </c>
      <c r="G26" s="31">
        <v>9</v>
      </c>
      <c r="H26" s="32">
        <v>0</v>
      </c>
      <c r="I26" s="33">
        <f>ROUND(ROUND(H26,2)*ROUND(G26,3),2)</f>
        <v>0</v>
      </c>
      <c r="O26">
        <f>(I26*21)/100</f>
        <v>0</v>
      </c>
      <c r="P26" t="s">
        <v>23</v>
      </c>
    </row>
    <row r="27" spans="1:18" x14ac:dyDescent="0.2">
      <c r="A27" s="34" t="s">
        <v>49</v>
      </c>
      <c r="E27" s="35" t="s">
        <v>50</v>
      </c>
    </row>
    <row r="28" spans="1:18" x14ac:dyDescent="0.2">
      <c r="A28" s="36" t="s">
        <v>51</v>
      </c>
      <c r="E28" s="37" t="s">
        <v>1322</v>
      </c>
    </row>
    <row r="29" spans="1:18" ht="63.75" x14ac:dyDescent="0.2">
      <c r="A29" t="s">
        <v>53</v>
      </c>
      <c r="E29" s="35" t="s">
        <v>1003</v>
      </c>
    </row>
    <row r="30" spans="1:18" ht="25.5" x14ac:dyDescent="0.2">
      <c r="A30" s="24" t="s">
        <v>45</v>
      </c>
      <c r="B30" s="28" t="s">
        <v>37</v>
      </c>
      <c r="C30" s="28" t="s">
        <v>1323</v>
      </c>
      <c r="D30" s="24" t="s">
        <v>50</v>
      </c>
      <c r="E30" s="29" t="s">
        <v>1324</v>
      </c>
      <c r="F30" s="30" t="s">
        <v>940</v>
      </c>
      <c r="G30" s="31">
        <v>13.5</v>
      </c>
      <c r="H30" s="32">
        <v>0</v>
      </c>
      <c r="I30" s="33">
        <f>ROUND(ROUND(H30,2)*ROUND(G30,3),2)</f>
        <v>0</v>
      </c>
      <c r="O30">
        <f>(I30*21)/100</f>
        <v>0</v>
      </c>
      <c r="P30" t="s">
        <v>23</v>
      </c>
    </row>
    <row r="31" spans="1:18" x14ac:dyDescent="0.2">
      <c r="A31" s="34" t="s">
        <v>49</v>
      </c>
      <c r="E31" s="35" t="s">
        <v>50</v>
      </c>
    </row>
    <row r="32" spans="1:18" ht="51" x14ac:dyDescent="0.2">
      <c r="A32" s="36" t="s">
        <v>51</v>
      </c>
      <c r="E32" s="37" t="s">
        <v>1325</v>
      </c>
    </row>
    <row r="33" spans="1:16" ht="25.5" x14ac:dyDescent="0.2">
      <c r="A33" t="s">
        <v>53</v>
      </c>
      <c r="E33" s="35" t="s">
        <v>1007</v>
      </c>
    </row>
    <row r="34" spans="1:16" x14ac:dyDescent="0.2">
      <c r="A34" s="24" t="s">
        <v>45</v>
      </c>
      <c r="B34" s="28" t="s">
        <v>67</v>
      </c>
      <c r="C34" s="28" t="s">
        <v>1008</v>
      </c>
      <c r="D34" s="24" t="s">
        <v>50</v>
      </c>
      <c r="E34" s="29" t="s">
        <v>1009</v>
      </c>
      <c r="F34" s="30" t="s">
        <v>48</v>
      </c>
      <c r="G34" s="31">
        <v>0.65</v>
      </c>
      <c r="H34" s="32">
        <v>0</v>
      </c>
      <c r="I34" s="33">
        <f>ROUND(ROUND(H34,2)*ROUND(G34,3),2)</f>
        <v>0</v>
      </c>
      <c r="O34">
        <f>(I34*21)/100</f>
        <v>0</v>
      </c>
      <c r="P34" t="s">
        <v>23</v>
      </c>
    </row>
    <row r="35" spans="1:16" x14ac:dyDescent="0.2">
      <c r="A35" s="34" t="s">
        <v>49</v>
      </c>
      <c r="E35" s="35" t="s">
        <v>50</v>
      </c>
    </row>
    <row r="36" spans="1:16" x14ac:dyDescent="0.2">
      <c r="A36" s="36" t="s">
        <v>51</v>
      </c>
      <c r="E36" s="37" t="s">
        <v>1326</v>
      </c>
    </row>
    <row r="37" spans="1:16" ht="25.5" x14ac:dyDescent="0.2">
      <c r="A37" t="s">
        <v>53</v>
      </c>
      <c r="E37" s="35" t="s">
        <v>1011</v>
      </c>
    </row>
    <row r="38" spans="1:16" x14ac:dyDescent="0.2">
      <c r="A38" s="24" t="s">
        <v>45</v>
      </c>
      <c r="B38" s="28" t="s">
        <v>70</v>
      </c>
      <c r="C38" s="28" t="s">
        <v>1012</v>
      </c>
      <c r="D38" s="24" t="s">
        <v>50</v>
      </c>
      <c r="E38" s="29" t="s">
        <v>1013</v>
      </c>
      <c r="F38" s="30" t="s">
        <v>48</v>
      </c>
      <c r="G38" s="31">
        <v>3.4649999999999999</v>
      </c>
      <c r="H38" s="32">
        <v>0</v>
      </c>
      <c r="I38" s="33">
        <f>ROUND(ROUND(H38,2)*ROUND(G38,3),2)</f>
        <v>0</v>
      </c>
      <c r="O38">
        <f>(I38*21)/100</f>
        <v>0</v>
      </c>
      <c r="P38" t="s">
        <v>23</v>
      </c>
    </row>
    <row r="39" spans="1:16" x14ac:dyDescent="0.2">
      <c r="A39" s="34" t="s">
        <v>49</v>
      </c>
      <c r="E39" s="35" t="s">
        <v>50</v>
      </c>
    </row>
    <row r="40" spans="1:16" x14ac:dyDescent="0.2">
      <c r="A40" s="36" t="s">
        <v>51</v>
      </c>
      <c r="E40" s="37" t="s">
        <v>1327</v>
      </c>
    </row>
    <row r="41" spans="1:16" ht="395.25" x14ac:dyDescent="0.2">
      <c r="A41" t="s">
        <v>53</v>
      </c>
      <c r="E41" s="35" t="s">
        <v>1015</v>
      </c>
    </row>
    <row r="42" spans="1:16" x14ac:dyDescent="0.2">
      <c r="A42" s="24" t="s">
        <v>45</v>
      </c>
      <c r="B42" s="28" t="s">
        <v>40</v>
      </c>
      <c r="C42" s="28" t="s">
        <v>1016</v>
      </c>
      <c r="D42" s="24" t="s">
        <v>50</v>
      </c>
      <c r="E42" s="29" t="s">
        <v>1017</v>
      </c>
      <c r="F42" s="30" t="s">
        <v>512</v>
      </c>
      <c r="G42" s="31">
        <v>34.65</v>
      </c>
      <c r="H42" s="32">
        <v>0</v>
      </c>
      <c r="I42" s="33">
        <f>ROUND(ROUND(H42,2)*ROUND(G42,3),2)</f>
        <v>0</v>
      </c>
      <c r="O42">
        <f>(I42*0)/100</f>
        <v>0</v>
      </c>
      <c r="P42" t="s">
        <v>27</v>
      </c>
    </row>
    <row r="43" spans="1:16" x14ac:dyDescent="0.2">
      <c r="A43" s="34" t="s">
        <v>49</v>
      </c>
      <c r="E43" s="35" t="s">
        <v>50</v>
      </c>
    </row>
    <row r="44" spans="1:16" ht="38.25" x14ac:dyDescent="0.2">
      <c r="A44" s="36" t="s">
        <v>51</v>
      </c>
      <c r="E44" s="37" t="s">
        <v>1328</v>
      </c>
    </row>
    <row r="45" spans="1:16" ht="25.5" x14ac:dyDescent="0.2">
      <c r="A45" t="s">
        <v>53</v>
      </c>
      <c r="E45" s="35" t="s">
        <v>1019</v>
      </c>
    </row>
    <row r="46" spans="1:16" x14ac:dyDescent="0.2">
      <c r="A46" s="24" t="s">
        <v>45</v>
      </c>
      <c r="B46" s="28" t="s">
        <v>42</v>
      </c>
      <c r="C46" s="28" t="s">
        <v>1020</v>
      </c>
      <c r="D46" s="24" t="s">
        <v>50</v>
      </c>
      <c r="E46" s="29" t="s">
        <v>1021</v>
      </c>
      <c r="F46" s="30" t="s">
        <v>48</v>
      </c>
      <c r="G46" s="31">
        <v>3.4649999999999999</v>
      </c>
      <c r="H46" s="32">
        <v>0</v>
      </c>
      <c r="I46" s="33">
        <f>ROUND(ROUND(H46,2)*ROUND(G46,3),2)</f>
        <v>0</v>
      </c>
      <c r="O46">
        <f>(I46*21)/100</f>
        <v>0</v>
      </c>
      <c r="P46" t="s">
        <v>23</v>
      </c>
    </row>
    <row r="47" spans="1:16" x14ac:dyDescent="0.2">
      <c r="A47" s="34" t="s">
        <v>49</v>
      </c>
      <c r="E47" s="35" t="s">
        <v>50</v>
      </c>
    </row>
    <row r="48" spans="1:16" x14ac:dyDescent="0.2">
      <c r="A48" s="36" t="s">
        <v>51</v>
      </c>
      <c r="E48" s="37" t="s">
        <v>1327</v>
      </c>
    </row>
    <row r="49" spans="1:16" ht="395.25" x14ac:dyDescent="0.2">
      <c r="A49" t="s">
        <v>53</v>
      </c>
      <c r="E49" s="35" t="s">
        <v>1022</v>
      </c>
    </row>
    <row r="50" spans="1:16" x14ac:dyDescent="0.2">
      <c r="A50" s="24" t="s">
        <v>45</v>
      </c>
      <c r="B50" s="28" t="s">
        <v>79</v>
      </c>
      <c r="C50" s="28" t="s">
        <v>1023</v>
      </c>
      <c r="D50" s="24" t="s">
        <v>50</v>
      </c>
      <c r="E50" s="29" t="s">
        <v>1024</v>
      </c>
      <c r="F50" s="30" t="s">
        <v>512</v>
      </c>
      <c r="G50" s="31">
        <v>34.65</v>
      </c>
      <c r="H50" s="32">
        <v>0</v>
      </c>
      <c r="I50" s="33">
        <f>ROUND(ROUND(H50,2)*ROUND(G50,3),2)</f>
        <v>0</v>
      </c>
      <c r="O50">
        <f>(I50*0)/100</f>
        <v>0</v>
      </c>
      <c r="P50" t="s">
        <v>27</v>
      </c>
    </row>
    <row r="51" spans="1:16" x14ac:dyDescent="0.2">
      <c r="A51" s="34" t="s">
        <v>49</v>
      </c>
      <c r="E51" s="35" t="s">
        <v>50</v>
      </c>
    </row>
    <row r="52" spans="1:16" ht="38.25" x14ac:dyDescent="0.2">
      <c r="A52" s="36" t="s">
        <v>51</v>
      </c>
      <c r="E52" s="37" t="s">
        <v>1328</v>
      </c>
    </row>
    <row r="53" spans="1:16" ht="25.5" x14ac:dyDescent="0.2">
      <c r="A53" t="s">
        <v>53</v>
      </c>
      <c r="E53" s="35" t="s">
        <v>1019</v>
      </c>
    </row>
    <row r="54" spans="1:16" x14ac:dyDescent="0.2">
      <c r="A54" s="24" t="s">
        <v>45</v>
      </c>
      <c r="B54" s="28" t="s">
        <v>83</v>
      </c>
      <c r="C54" s="28" t="s">
        <v>1036</v>
      </c>
      <c r="D54" s="24" t="s">
        <v>50</v>
      </c>
      <c r="E54" s="29" t="s">
        <v>1037</v>
      </c>
      <c r="F54" s="30" t="s">
        <v>48</v>
      </c>
      <c r="G54" s="31">
        <v>6.93</v>
      </c>
      <c r="H54" s="32">
        <v>0</v>
      </c>
      <c r="I54" s="33">
        <f>ROUND(ROUND(H54,2)*ROUND(G54,3),2)</f>
        <v>0</v>
      </c>
      <c r="O54">
        <f>(I54*21)/100</f>
        <v>0</v>
      </c>
      <c r="P54" t="s">
        <v>23</v>
      </c>
    </row>
    <row r="55" spans="1:16" x14ac:dyDescent="0.2">
      <c r="A55" s="34" t="s">
        <v>49</v>
      </c>
      <c r="E55" s="35" t="s">
        <v>50</v>
      </c>
    </row>
    <row r="56" spans="1:16" x14ac:dyDescent="0.2">
      <c r="A56" s="36" t="s">
        <v>51</v>
      </c>
      <c r="E56" s="37" t="s">
        <v>1329</v>
      </c>
    </row>
    <row r="57" spans="1:16" ht="191.25" x14ac:dyDescent="0.2">
      <c r="A57" t="s">
        <v>53</v>
      </c>
      <c r="E57" s="35" t="s">
        <v>1039</v>
      </c>
    </row>
    <row r="58" spans="1:16" x14ac:dyDescent="0.2">
      <c r="A58" s="24" t="s">
        <v>45</v>
      </c>
      <c r="B58" s="28" t="s">
        <v>87</v>
      </c>
      <c r="C58" s="28" t="s">
        <v>1040</v>
      </c>
      <c r="D58" s="24" t="s">
        <v>50</v>
      </c>
      <c r="E58" s="29" t="s">
        <v>1041</v>
      </c>
      <c r="F58" s="30" t="s">
        <v>78</v>
      </c>
      <c r="G58" s="31">
        <v>11.55</v>
      </c>
      <c r="H58" s="32">
        <v>0</v>
      </c>
      <c r="I58" s="33">
        <f>ROUND(ROUND(H58,2)*ROUND(G58,3),2)</f>
        <v>0</v>
      </c>
      <c r="O58">
        <f>(I58*21)/100</f>
        <v>0</v>
      </c>
      <c r="P58" t="s">
        <v>23</v>
      </c>
    </row>
    <row r="59" spans="1:16" x14ac:dyDescent="0.2">
      <c r="A59" s="34" t="s">
        <v>49</v>
      </c>
      <c r="E59" s="35" t="s">
        <v>50</v>
      </c>
    </row>
    <row r="60" spans="1:16" x14ac:dyDescent="0.2">
      <c r="A60" s="36" t="s">
        <v>51</v>
      </c>
      <c r="E60" s="37" t="s">
        <v>1330</v>
      </c>
    </row>
    <row r="61" spans="1:16" ht="38.25" x14ac:dyDescent="0.2">
      <c r="A61" t="s">
        <v>53</v>
      </c>
      <c r="E61" s="35" t="s">
        <v>1043</v>
      </c>
    </row>
    <row r="62" spans="1:16" x14ac:dyDescent="0.2">
      <c r="A62" s="24" t="s">
        <v>45</v>
      </c>
      <c r="B62" s="28" t="s">
        <v>89</v>
      </c>
      <c r="C62" s="28" t="s">
        <v>98</v>
      </c>
      <c r="D62" s="24" t="s">
        <v>50</v>
      </c>
      <c r="E62" s="29" t="s">
        <v>99</v>
      </c>
      <c r="F62" s="30" t="s">
        <v>78</v>
      </c>
      <c r="G62" s="31">
        <v>11.55</v>
      </c>
      <c r="H62" s="32">
        <v>0</v>
      </c>
      <c r="I62" s="33">
        <f>ROUND(ROUND(H62,2)*ROUND(G62,3),2)</f>
        <v>0</v>
      </c>
      <c r="O62">
        <f>(I62*21)/100</f>
        <v>0</v>
      </c>
      <c r="P62" t="s">
        <v>23</v>
      </c>
    </row>
    <row r="63" spans="1:16" x14ac:dyDescent="0.2">
      <c r="A63" s="34" t="s">
        <v>49</v>
      </c>
      <c r="E63" s="35" t="s">
        <v>50</v>
      </c>
    </row>
    <row r="64" spans="1:16" x14ac:dyDescent="0.2">
      <c r="A64" s="36" t="s">
        <v>51</v>
      </c>
      <c r="E64" s="37" t="s">
        <v>1330</v>
      </c>
    </row>
    <row r="65" spans="1:18" ht="38.25" x14ac:dyDescent="0.2">
      <c r="A65" t="s">
        <v>53</v>
      </c>
      <c r="E65" s="35" t="s">
        <v>1043</v>
      </c>
    </row>
    <row r="66" spans="1:18" x14ac:dyDescent="0.2">
      <c r="A66" s="24" t="s">
        <v>45</v>
      </c>
      <c r="B66" s="28" t="s">
        <v>93</v>
      </c>
      <c r="C66" s="28" t="s">
        <v>1044</v>
      </c>
      <c r="D66" s="24" t="s">
        <v>50</v>
      </c>
      <c r="E66" s="29" t="s">
        <v>1045</v>
      </c>
      <c r="F66" s="30" t="s">
        <v>78</v>
      </c>
      <c r="G66" s="31">
        <v>6.5</v>
      </c>
      <c r="H66" s="32">
        <v>0</v>
      </c>
      <c r="I66" s="33">
        <f>ROUND(ROUND(H66,2)*ROUND(G66,3),2)</f>
        <v>0</v>
      </c>
      <c r="O66">
        <f>(I66*21)/100</f>
        <v>0</v>
      </c>
      <c r="P66" t="s">
        <v>23</v>
      </c>
    </row>
    <row r="67" spans="1:18" x14ac:dyDescent="0.2">
      <c r="A67" s="34" t="s">
        <v>49</v>
      </c>
      <c r="E67" s="35" t="s">
        <v>50</v>
      </c>
    </row>
    <row r="68" spans="1:18" x14ac:dyDescent="0.2">
      <c r="A68" s="36" t="s">
        <v>51</v>
      </c>
      <c r="E68" s="37" t="s">
        <v>1331</v>
      </c>
    </row>
    <row r="69" spans="1:18" ht="38.25" x14ac:dyDescent="0.2">
      <c r="A69" t="s">
        <v>53</v>
      </c>
      <c r="E69" s="35" t="s">
        <v>1047</v>
      </c>
    </row>
    <row r="70" spans="1:18" x14ac:dyDescent="0.2">
      <c r="A70" s="24" t="s">
        <v>45</v>
      </c>
      <c r="B70" s="28" t="s">
        <v>96</v>
      </c>
      <c r="C70" s="28" t="s">
        <v>101</v>
      </c>
      <c r="D70" s="24" t="s">
        <v>50</v>
      </c>
      <c r="E70" s="29" t="s">
        <v>102</v>
      </c>
      <c r="F70" s="30" t="s">
        <v>78</v>
      </c>
      <c r="G70" s="31">
        <v>6.5</v>
      </c>
      <c r="H70" s="32">
        <v>0</v>
      </c>
      <c r="I70" s="33">
        <f>ROUND(ROUND(H70,2)*ROUND(G70,3),2)</f>
        <v>0</v>
      </c>
      <c r="O70">
        <f>(I70*21)/100</f>
        <v>0</v>
      </c>
      <c r="P70" t="s">
        <v>23</v>
      </c>
    </row>
    <row r="71" spans="1:18" x14ac:dyDescent="0.2">
      <c r="A71" s="34" t="s">
        <v>49</v>
      </c>
      <c r="E71" s="35" t="s">
        <v>50</v>
      </c>
    </row>
    <row r="72" spans="1:18" x14ac:dyDescent="0.2">
      <c r="A72" s="36" t="s">
        <v>51</v>
      </c>
      <c r="E72" s="37" t="s">
        <v>1332</v>
      </c>
    </row>
    <row r="73" spans="1:18" ht="38.25" x14ac:dyDescent="0.2">
      <c r="A73" t="s">
        <v>53</v>
      </c>
      <c r="E73" s="35" t="s">
        <v>1049</v>
      </c>
    </row>
    <row r="74" spans="1:18" ht="12.75" customHeight="1" x14ac:dyDescent="0.2">
      <c r="A74" s="12" t="s">
        <v>43</v>
      </c>
      <c r="B74" s="12"/>
      <c r="C74" s="38" t="s">
        <v>35</v>
      </c>
      <c r="D74" s="12"/>
      <c r="E74" s="26" t="s">
        <v>857</v>
      </c>
      <c r="F74" s="12"/>
      <c r="G74" s="12"/>
      <c r="H74" s="12"/>
      <c r="I74" s="39">
        <f>0+Q74</f>
        <v>0</v>
      </c>
      <c r="O74">
        <f>0+R74</f>
        <v>0</v>
      </c>
      <c r="Q74">
        <f>0+I75+I79+I83+I87+I91</f>
        <v>0</v>
      </c>
      <c r="R74">
        <f>0+O75+O79+O83+O87+O91</f>
        <v>0</v>
      </c>
    </row>
    <row r="75" spans="1:18" ht="25.5" x14ac:dyDescent="0.2">
      <c r="A75" s="24" t="s">
        <v>45</v>
      </c>
      <c r="B75" s="28" t="s">
        <v>97</v>
      </c>
      <c r="C75" s="28" t="s">
        <v>1063</v>
      </c>
      <c r="D75" s="24" t="s">
        <v>50</v>
      </c>
      <c r="E75" s="29" t="s">
        <v>1064</v>
      </c>
      <c r="F75" s="30" t="s">
        <v>48</v>
      </c>
      <c r="G75" s="31">
        <v>5.85</v>
      </c>
      <c r="H75" s="32">
        <v>0</v>
      </c>
      <c r="I75" s="33">
        <f>ROUND(ROUND(H75,2)*ROUND(G75,3),2)</f>
        <v>0</v>
      </c>
      <c r="O75">
        <f>(I75*21)/100</f>
        <v>0</v>
      </c>
      <c r="P75" t="s">
        <v>23</v>
      </c>
    </row>
    <row r="76" spans="1:18" x14ac:dyDescent="0.2">
      <c r="A76" s="34" t="s">
        <v>49</v>
      </c>
      <c r="E76" s="35" t="s">
        <v>50</v>
      </c>
    </row>
    <row r="77" spans="1:18" ht="38.25" x14ac:dyDescent="0.2">
      <c r="A77" s="36" t="s">
        <v>51</v>
      </c>
      <c r="E77" s="37" t="s">
        <v>1333</v>
      </c>
    </row>
    <row r="78" spans="1:18" ht="280.5" x14ac:dyDescent="0.2">
      <c r="A78" t="s">
        <v>53</v>
      </c>
      <c r="E78" s="35" t="s">
        <v>1066</v>
      </c>
    </row>
    <row r="79" spans="1:18" x14ac:dyDescent="0.2">
      <c r="A79" s="24" t="s">
        <v>45</v>
      </c>
      <c r="B79" s="28" t="s">
        <v>100</v>
      </c>
      <c r="C79" s="28" t="s">
        <v>1154</v>
      </c>
      <c r="D79" s="24" t="s">
        <v>50</v>
      </c>
      <c r="E79" s="29" t="s">
        <v>1155</v>
      </c>
      <c r="F79" s="30" t="s">
        <v>78</v>
      </c>
      <c r="G79" s="31">
        <v>9.5</v>
      </c>
      <c r="H79" s="32">
        <v>0</v>
      </c>
      <c r="I79" s="33">
        <f>ROUND(ROUND(H79,2)*ROUND(G79,3),2)</f>
        <v>0</v>
      </c>
      <c r="O79">
        <f>(I79*21)/100</f>
        <v>0</v>
      </c>
      <c r="P79" t="s">
        <v>23</v>
      </c>
    </row>
    <row r="80" spans="1:18" x14ac:dyDescent="0.2">
      <c r="A80" s="34" t="s">
        <v>49</v>
      </c>
      <c r="E80" s="35" t="s">
        <v>50</v>
      </c>
    </row>
    <row r="81" spans="1:18" x14ac:dyDescent="0.2">
      <c r="A81" s="36" t="s">
        <v>51</v>
      </c>
      <c r="E81" s="37" t="s">
        <v>1334</v>
      </c>
    </row>
    <row r="82" spans="1:18" ht="165.75" x14ac:dyDescent="0.2">
      <c r="A82" t="s">
        <v>53</v>
      </c>
      <c r="E82" s="35" t="s">
        <v>1157</v>
      </c>
    </row>
    <row r="83" spans="1:18" ht="25.5" x14ac:dyDescent="0.2">
      <c r="A83" s="24" t="s">
        <v>45</v>
      </c>
      <c r="B83" s="28" t="s">
        <v>103</v>
      </c>
      <c r="C83" s="28" t="s">
        <v>1335</v>
      </c>
      <c r="D83" s="24" t="s">
        <v>50</v>
      </c>
      <c r="E83" s="29" t="s">
        <v>1336</v>
      </c>
      <c r="F83" s="30" t="s">
        <v>78</v>
      </c>
      <c r="G83" s="31">
        <v>6</v>
      </c>
      <c r="H83" s="32">
        <v>0</v>
      </c>
      <c r="I83" s="33">
        <f>ROUND(ROUND(H83,2)*ROUND(G83,3),2)</f>
        <v>0</v>
      </c>
      <c r="O83">
        <f>(I83*0)/100</f>
        <v>0</v>
      </c>
      <c r="P83" t="s">
        <v>27</v>
      </c>
    </row>
    <row r="84" spans="1:18" x14ac:dyDescent="0.2">
      <c r="A84" s="34" t="s">
        <v>49</v>
      </c>
      <c r="E84" s="35" t="s">
        <v>50</v>
      </c>
    </row>
    <row r="85" spans="1:18" x14ac:dyDescent="0.2">
      <c r="A85" s="36" t="s">
        <v>51</v>
      </c>
      <c r="E85" s="37" t="s">
        <v>1337</v>
      </c>
    </row>
    <row r="86" spans="1:18" ht="165.75" x14ac:dyDescent="0.2">
      <c r="A86" t="s">
        <v>53</v>
      </c>
      <c r="E86" s="35" t="s">
        <v>1157</v>
      </c>
    </row>
    <row r="87" spans="1:18" x14ac:dyDescent="0.2">
      <c r="A87" s="24" t="s">
        <v>45</v>
      </c>
      <c r="B87" s="28" t="s">
        <v>107</v>
      </c>
      <c r="C87" s="28" t="s">
        <v>1338</v>
      </c>
      <c r="D87" s="24" t="s">
        <v>50</v>
      </c>
      <c r="E87" s="29" t="s">
        <v>1339</v>
      </c>
      <c r="F87" s="30" t="s">
        <v>78</v>
      </c>
      <c r="G87" s="31">
        <v>6</v>
      </c>
      <c r="H87" s="32">
        <v>0</v>
      </c>
      <c r="I87" s="33">
        <f>ROUND(ROUND(H87,2)*ROUND(G87,3),2)</f>
        <v>0</v>
      </c>
      <c r="O87">
        <f>(I87*21)/100</f>
        <v>0</v>
      </c>
      <c r="P87" t="s">
        <v>23</v>
      </c>
    </row>
    <row r="88" spans="1:18" x14ac:dyDescent="0.2">
      <c r="A88" s="34" t="s">
        <v>49</v>
      </c>
      <c r="E88" s="35" t="s">
        <v>50</v>
      </c>
    </row>
    <row r="89" spans="1:18" x14ac:dyDescent="0.2">
      <c r="A89" s="36" t="s">
        <v>51</v>
      </c>
      <c r="E89" s="37" t="s">
        <v>1340</v>
      </c>
    </row>
    <row r="90" spans="1:18" ht="102" x14ac:dyDescent="0.2">
      <c r="A90" t="s">
        <v>53</v>
      </c>
      <c r="E90" s="35" t="s">
        <v>1341</v>
      </c>
    </row>
    <row r="91" spans="1:18" ht="25.5" x14ac:dyDescent="0.2">
      <c r="A91" s="24" t="s">
        <v>45</v>
      </c>
      <c r="B91" s="28" t="s">
        <v>111</v>
      </c>
      <c r="C91" s="28" t="s">
        <v>1161</v>
      </c>
      <c r="D91" s="24" t="s">
        <v>50</v>
      </c>
      <c r="E91" s="29" t="s">
        <v>1162</v>
      </c>
      <c r="F91" s="30" t="s">
        <v>78</v>
      </c>
      <c r="G91" s="31">
        <v>6</v>
      </c>
      <c r="H91" s="32">
        <v>0</v>
      </c>
      <c r="I91" s="33">
        <f>ROUND(ROUND(H91,2)*ROUND(G91,3),2)</f>
        <v>0</v>
      </c>
      <c r="O91">
        <f>(I91*0)/100</f>
        <v>0</v>
      </c>
      <c r="P91" t="s">
        <v>27</v>
      </c>
    </row>
    <row r="92" spans="1:18" x14ac:dyDescent="0.2">
      <c r="A92" s="34" t="s">
        <v>49</v>
      </c>
      <c r="E92" s="35" t="s">
        <v>50</v>
      </c>
    </row>
    <row r="93" spans="1:18" x14ac:dyDescent="0.2">
      <c r="A93" s="36" t="s">
        <v>51</v>
      </c>
      <c r="E93" s="37" t="s">
        <v>1342</v>
      </c>
    </row>
    <row r="94" spans="1:18" ht="165.75" x14ac:dyDescent="0.2">
      <c r="A94" t="s">
        <v>53</v>
      </c>
      <c r="E94" s="35" t="s">
        <v>1157</v>
      </c>
    </row>
    <row r="95" spans="1:18" ht="12.75" customHeight="1" x14ac:dyDescent="0.2">
      <c r="A95" s="12" t="s">
        <v>43</v>
      </c>
      <c r="B95" s="12"/>
      <c r="C95" s="38" t="s">
        <v>40</v>
      </c>
      <c r="D95" s="12"/>
      <c r="E95" s="26" t="s">
        <v>900</v>
      </c>
      <c r="F95" s="12"/>
      <c r="G95" s="12"/>
      <c r="H95" s="12"/>
      <c r="I95" s="39">
        <f>0+Q95</f>
        <v>0</v>
      </c>
      <c r="O95">
        <f>0+R95</f>
        <v>0</v>
      </c>
      <c r="Q95">
        <f>0+I96+I100</f>
        <v>0</v>
      </c>
      <c r="R95">
        <f>0+O96+O100</f>
        <v>0</v>
      </c>
    </row>
    <row r="96" spans="1:18" x14ac:dyDescent="0.2">
      <c r="A96" s="24" t="s">
        <v>45</v>
      </c>
      <c r="B96" s="28" t="s">
        <v>112</v>
      </c>
      <c r="C96" s="28" t="s">
        <v>1168</v>
      </c>
      <c r="D96" s="24" t="s">
        <v>50</v>
      </c>
      <c r="E96" s="29" t="s">
        <v>1169</v>
      </c>
      <c r="F96" s="30" t="s">
        <v>73</v>
      </c>
      <c r="G96" s="31">
        <v>15</v>
      </c>
      <c r="H96" s="32">
        <v>0</v>
      </c>
      <c r="I96" s="33">
        <f>ROUND(ROUND(H96,2)*ROUND(G96,3),2)</f>
        <v>0</v>
      </c>
      <c r="O96">
        <f>(I96*21)/100</f>
        <v>0</v>
      </c>
      <c r="P96" t="s">
        <v>23</v>
      </c>
    </row>
    <row r="97" spans="1:18" x14ac:dyDescent="0.2">
      <c r="A97" s="34" t="s">
        <v>49</v>
      </c>
      <c r="E97" s="35" t="s">
        <v>50</v>
      </c>
    </row>
    <row r="98" spans="1:18" ht="38.25" x14ac:dyDescent="0.2">
      <c r="A98" s="36" t="s">
        <v>51</v>
      </c>
      <c r="E98" s="37" t="s">
        <v>1343</v>
      </c>
    </row>
    <row r="99" spans="1:18" ht="38.25" x14ac:dyDescent="0.2">
      <c r="A99" t="s">
        <v>53</v>
      </c>
      <c r="E99" s="35" t="s">
        <v>1171</v>
      </c>
    </row>
    <row r="100" spans="1:18" x14ac:dyDescent="0.2">
      <c r="A100" s="24" t="s">
        <v>45</v>
      </c>
      <c r="B100" s="28" t="s">
        <v>115</v>
      </c>
      <c r="C100" s="28" t="s">
        <v>1247</v>
      </c>
      <c r="D100" s="24" t="s">
        <v>50</v>
      </c>
      <c r="E100" s="29" t="s">
        <v>1248</v>
      </c>
      <c r="F100" s="30" t="s">
        <v>73</v>
      </c>
      <c r="G100" s="31">
        <v>19</v>
      </c>
      <c r="H100" s="32">
        <v>0</v>
      </c>
      <c r="I100" s="33">
        <f>ROUND(ROUND(H100,2)*ROUND(G100,3),2)</f>
        <v>0</v>
      </c>
      <c r="O100">
        <f>(I100*21)/100</f>
        <v>0</v>
      </c>
      <c r="P100" t="s">
        <v>23</v>
      </c>
    </row>
    <row r="101" spans="1:18" x14ac:dyDescent="0.2">
      <c r="A101" s="34" t="s">
        <v>49</v>
      </c>
      <c r="E101" s="35" t="s">
        <v>50</v>
      </c>
    </row>
    <row r="102" spans="1:18" ht="38.25" x14ac:dyDescent="0.2">
      <c r="A102" s="36" t="s">
        <v>51</v>
      </c>
      <c r="E102" s="37" t="s">
        <v>1344</v>
      </c>
    </row>
    <row r="103" spans="1:18" ht="38.25" x14ac:dyDescent="0.2">
      <c r="A103" t="s">
        <v>53</v>
      </c>
      <c r="E103" s="35" t="s">
        <v>1171</v>
      </c>
    </row>
    <row r="104" spans="1:18" ht="12.75" customHeight="1" x14ac:dyDescent="0.2">
      <c r="A104" s="12" t="s">
        <v>43</v>
      </c>
      <c r="B104" s="12"/>
      <c r="C104" s="38" t="s">
        <v>17</v>
      </c>
      <c r="D104" s="12"/>
      <c r="E104" s="26" t="s">
        <v>469</v>
      </c>
      <c r="F104" s="12"/>
      <c r="G104" s="12"/>
      <c r="H104" s="12"/>
      <c r="I104" s="39">
        <f>0+Q104</f>
        <v>0</v>
      </c>
      <c r="O104">
        <f>0+R104</f>
        <v>0</v>
      </c>
      <c r="Q104">
        <f>0+I105+I109+I113</f>
        <v>0</v>
      </c>
      <c r="R104">
        <f>0+O105+O109+O113</f>
        <v>0</v>
      </c>
    </row>
    <row r="105" spans="1:18" ht="25.5" x14ac:dyDescent="0.2">
      <c r="A105" s="24" t="s">
        <v>45</v>
      </c>
      <c r="B105" s="28" t="s">
        <v>118</v>
      </c>
      <c r="C105" s="28" t="s">
        <v>1104</v>
      </c>
      <c r="D105" s="24" t="s">
        <v>50</v>
      </c>
      <c r="E105" s="29" t="s">
        <v>1105</v>
      </c>
      <c r="F105" s="41" t="s">
        <v>65</v>
      </c>
      <c r="G105" s="42">
        <v>7.2770000000000001</v>
      </c>
      <c r="H105" s="43">
        <v>0</v>
      </c>
      <c r="I105" s="43">
        <f>ROUND(ROUND(H105,2)*ROUND(G105,3),2)</f>
        <v>0</v>
      </c>
      <c r="O105">
        <f>(I105*21)/100</f>
        <v>0</v>
      </c>
      <c r="P105" t="s">
        <v>23</v>
      </c>
    </row>
    <row r="106" spans="1:18" ht="25.5" x14ac:dyDescent="0.2">
      <c r="A106" s="34" t="s">
        <v>49</v>
      </c>
      <c r="E106" s="35" t="s">
        <v>473</v>
      </c>
      <c r="F106" s="44"/>
      <c r="G106" s="44"/>
      <c r="H106" s="44"/>
      <c r="I106" s="44"/>
    </row>
    <row r="107" spans="1:18" ht="38.25" x14ac:dyDescent="0.2">
      <c r="A107" s="36" t="s">
        <v>51</v>
      </c>
      <c r="E107" s="37" t="s">
        <v>1345</v>
      </c>
      <c r="F107" s="44"/>
      <c r="G107" s="44"/>
      <c r="H107" s="44"/>
      <c r="I107" s="44"/>
    </row>
    <row r="108" spans="1:18" ht="165.75" x14ac:dyDescent="0.2">
      <c r="A108" t="s">
        <v>53</v>
      </c>
      <c r="E108" s="35" t="s">
        <v>474</v>
      </c>
      <c r="F108" s="44"/>
      <c r="G108" s="44"/>
      <c r="H108" s="44"/>
      <c r="I108" s="44"/>
    </row>
    <row r="109" spans="1:18" ht="38.25" x14ac:dyDescent="0.2">
      <c r="A109" s="24" t="s">
        <v>45</v>
      </c>
      <c r="B109" s="28" t="s">
        <v>121</v>
      </c>
      <c r="C109" s="28" t="s">
        <v>471</v>
      </c>
      <c r="D109" s="24" t="s">
        <v>50</v>
      </c>
      <c r="E109" s="29" t="s">
        <v>472</v>
      </c>
      <c r="F109" s="41" t="s">
        <v>65</v>
      </c>
      <c r="G109" s="42">
        <v>7.97</v>
      </c>
      <c r="H109" s="43">
        <v>0</v>
      </c>
      <c r="I109" s="43">
        <f>ROUND(ROUND(H109,2)*ROUND(G109,3),2)</f>
        <v>0</v>
      </c>
      <c r="O109">
        <f>(I109*21)/100</f>
        <v>0</v>
      </c>
      <c r="P109" t="s">
        <v>23</v>
      </c>
    </row>
    <row r="110" spans="1:18" ht="25.5" x14ac:dyDescent="0.2">
      <c r="A110" s="34" t="s">
        <v>49</v>
      </c>
      <c r="E110" s="35" t="s">
        <v>473</v>
      </c>
      <c r="F110" s="44"/>
      <c r="G110" s="44"/>
      <c r="H110" s="44"/>
      <c r="I110" s="44"/>
    </row>
    <row r="111" spans="1:18" ht="38.25" x14ac:dyDescent="0.2">
      <c r="A111" s="36" t="s">
        <v>51</v>
      </c>
      <c r="E111" s="37" t="s">
        <v>1346</v>
      </c>
      <c r="F111" s="44"/>
      <c r="G111" s="44"/>
      <c r="H111" s="44"/>
      <c r="I111" s="44"/>
    </row>
    <row r="112" spans="1:18" ht="165.75" x14ac:dyDescent="0.2">
      <c r="A112" t="s">
        <v>53</v>
      </c>
      <c r="E112" s="35" t="s">
        <v>474</v>
      </c>
      <c r="F112" s="44"/>
      <c r="G112" s="44"/>
      <c r="H112" s="44"/>
      <c r="I112" s="44"/>
    </row>
    <row r="113" spans="1:16" ht="25.5" x14ac:dyDescent="0.2">
      <c r="A113" s="24" t="s">
        <v>45</v>
      </c>
      <c r="B113" s="28" t="s">
        <v>124</v>
      </c>
      <c r="C113" s="28" t="s">
        <v>476</v>
      </c>
      <c r="D113" s="24" t="s">
        <v>50</v>
      </c>
      <c r="E113" s="29" t="s">
        <v>477</v>
      </c>
      <c r="F113" s="41" t="s">
        <v>65</v>
      </c>
      <c r="G113" s="42">
        <v>1.35</v>
      </c>
      <c r="H113" s="43">
        <v>0</v>
      </c>
      <c r="I113" s="43">
        <f>ROUND(ROUND(H113,2)*ROUND(G113,3),2)</f>
        <v>0</v>
      </c>
      <c r="O113">
        <f>(I113*21)/100</f>
        <v>0</v>
      </c>
      <c r="P113" t="s">
        <v>23</v>
      </c>
    </row>
    <row r="114" spans="1:16" ht="25.5" x14ac:dyDescent="0.2">
      <c r="A114" s="34" t="s">
        <v>49</v>
      </c>
      <c r="E114" s="35" t="s">
        <v>473</v>
      </c>
      <c r="F114" s="44"/>
      <c r="G114" s="44"/>
      <c r="H114" s="44"/>
      <c r="I114" s="44"/>
    </row>
    <row r="115" spans="1:16" ht="38.25" x14ac:dyDescent="0.2">
      <c r="A115" s="36" t="s">
        <v>51</v>
      </c>
      <c r="E115" s="37" t="s">
        <v>1347</v>
      </c>
      <c r="F115" s="44"/>
      <c r="G115" s="44"/>
      <c r="H115" s="44"/>
      <c r="I115" s="44"/>
    </row>
    <row r="116" spans="1:16" ht="165.75" x14ac:dyDescent="0.2">
      <c r="A116" t="s">
        <v>53</v>
      </c>
      <c r="E116" s="35" t="s">
        <v>474</v>
      </c>
      <c r="F116" s="44"/>
      <c r="G116" s="44"/>
      <c r="H116" s="44"/>
      <c r="I116" s="44"/>
    </row>
  </sheetData>
  <sheetProtection algorithmName="SHA-512" hashValue="7cLAYyHqkNrqb5GsO1glGk85gkLsg6kHctfb/2jZdAQIkHgyImSbewYlkjM+vXGG6ZuH77h7DJsQYsno1z5yTg==" saltValue="SCX2JHjykqsKO1MNtonTLw==" spinCount="100000"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R140"/>
  <sheetViews>
    <sheetView topLeftCell="B1" zoomScale="85" zoomScaleNormal="85" workbookViewId="0">
      <pane ySplit="7" topLeftCell="A121" activePane="bottomLeft" state="frozen"/>
      <selection sqref="A1:A3"/>
      <selection pane="bottomLeft" activeCell="H124" sqref="H124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0+O8+O25+O86+O123+O128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1348</v>
      </c>
      <c r="I3" s="40">
        <f>0+I8+I25+I86+I123+I128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1348</v>
      </c>
      <c r="D4" s="2"/>
      <c r="E4" s="20" t="s">
        <v>1349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498</v>
      </c>
      <c r="F8" s="21"/>
      <c r="G8" s="21"/>
      <c r="H8" s="21"/>
      <c r="I8" s="27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x14ac:dyDescent="0.2">
      <c r="A9" s="24" t="s">
        <v>45</v>
      </c>
      <c r="B9" s="28" t="s">
        <v>29</v>
      </c>
      <c r="C9" s="28" t="s">
        <v>838</v>
      </c>
      <c r="D9" s="24" t="s">
        <v>50</v>
      </c>
      <c r="E9" s="29" t="s">
        <v>839</v>
      </c>
      <c r="F9" s="30" t="s">
        <v>110</v>
      </c>
      <c r="G9" s="31">
        <v>1</v>
      </c>
      <c r="H9" s="32">
        <v>0</v>
      </c>
      <c r="I9" s="33">
        <f>ROUND(ROUND(H9,2)*ROUND(G9,3),2)</f>
        <v>0</v>
      </c>
      <c r="O9">
        <f>(I9*0)/100</f>
        <v>0</v>
      </c>
      <c r="P9" t="s">
        <v>27</v>
      </c>
    </row>
    <row r="10" spans="1:18" ht="25.5" x14ac:dyDescent="0.2">
      <c r="A10" s="34" t="s">
        <v>49</v>
      </c>
      <c r="E10" s="35" t="s">
        <v>974</v>
      </c>
    </row>
    <row r="11" spans="1:18" x14ac:dyDescent="0.2">
      <c r="A11" s="36" t="s">
        <v>51</v>
      </c>
      <c r="E11" s="37" t="s">
        <v>841</v>
      </c>
    </row>
    <row r="12" spans="1:18" x14ac:dyDescent="0.2">
      <c r="A12" t="s">
        <v>53</v>
      </c>
      <c r="E12" s="35" t="s">
        <v>842</v>
      </c>
    </row>
    <row r="13" spans="1:18" ht="25.5" x14ac:dyDescent="0.2">
      <c r="A13" s="24" t="s">
        <v>45</v>
      </c>
      <c r="B13" s="28" t="s">
        <v>23</v>
      </c>
      <c r="C13" s="28" t="s">
        <v>976</v>
      </c>
      <c r="D13" s="24" t="s">
        <v>50</v>
      </c>
      <c r="E13" s="29" t="s">
        <v>977</v>
      </c>
      <c r="F13" s="30" t="s">
        <v>110</v>
      </c>
      <c r="G13" s="31">
        <v>4</v>
      </c>
      <c r="H13" s="32">
        <v>0</v>
      </c>
      <c r="I13" s="33">
        <f>ROUND(ROUND(H13,2)*ROUND(G13,3),2)</f>
        <v>0</v>
      </c>
      <c r="O13">
        <f>(I13*0)/100</f>
        <v>0</v>
      </c>
      <c r="P13" t="s">
        <v>27</v>
      </c>
    </row>
    <row r="14" spans="1:18" x14ac:dyDescent="0.2">
      <c r="A14" s="34" t="s">
        <v>49</v>
      </c>
      <c r="E14" s="35" t="s">
        <v>978</v>
      </c>
    </row>
    <row r="15" spans="1:18" x14ac:dyDescent="0.2">
      <c r="A15" s="36" t="s">
        <v>51</v>
      </c>
      <c r="E15" s="37" t="s">
        <v>1267</v>
      </c>
    </row>
    <row r="16" spans="1:18" x14ac:dyDescent="0.2">
      <c r="A16" t="s">
        <v>53</v>
      </c>
      <c r="E16" s="35" t="s">
        <v>842</v>
      </c>
    </row>
    <row r="17" spans="1:18" ht="25.5" x14ac:dyDescent="0.2">
      <c r="A17" s="24" t="s">
        <v>45</v>
      </c>
      <c r="B17" s="28" t="s">
        <v>22</v>
      </c>
      <c r="C17" s="28" t="s">
        <v>989</v>
      </c>
      <c r="D17" s="24" t="s">
        <v>50</v>
      </c>
      <c r="E17" s="29" t="s">
        <v>990</v>
      </c>
      <c r="F17" s="30" t="s">
        <v>110</v>
      </c>
      <c r="G17" s="31">
        <v>2</v>
      </c>
      <c r="H17" s="32">
        <v>0</v>
      </c>
      <c r="I17" s="33">
        <f>ROUND(ROUND(H17,2)*ROUND(G17,3),2)</f>
        <v>0</v>
      </c>
      <c r="O17">
        <f>(I17*21)/100</f>
        <v>0</v>
      </c>
      <c r="P17" t="s">
        <v>23</v>
      </c>
    </row>
    <row r="18" spans="1:18" x14ac:dyDescent="0.2">
      <c r="A18" s="34" t="s">
        <v>49</v>
      </c>
      <c r="E18" s="35" t="s">
        <v>991</v>
      </c>
    </row>
    <row r="19" spans="1:18" x14ac:dyDescent="0.2">
      <c r="A19" s="36" t="s">
        <v>51</v>
      </c>
      <c r="E19" s="37" t="s">
        <v>975</v>
      </c>
    </row>
    <row r="20" spans="1:18" x14ac:dyDescent="0.2">
      <c r="A20" t="s">
        <v>53</v>
      </c>
      <c r="E20" s="35" t="s">
        <v>984</v>
      </c>
    </row>
    <row r="21" spans="1:18" x14ac:dyDescent="0.2">
      <c r="A21" s="24" t="s">
        <v>45</v>
      </c>
      <c r="B21" s="28" t="s">
        <v>33</v>
      </c>
      <c r="C21" s="28" t="s">
        <v>997</v>
      </c>
      <c r="D21" s="24" t="s">
        <v>50</v>
      </c>
      <c r="E21" s="29" t="s">
        <v>501</v>
      </c>
      <c r="F21" s="30" t="s">
        <v>499</v>
      </c>
      <c r="G21" s="31">
        <v>1</v>
      </c>
      <c r="H21" s="32">
        <v>0</v>
      </c>
      <c r="I21" s="33">
        <f>ROUND(ROUND(H21,2)*ROUND(G21,3),2)</f>
        <v>0</v>
      </c>
      <c r="O21">
        <f>(I21*0)/100</f>
        <v>0</v>
      </c>
      <c r="P21" t="s">
        <v>27</v>
      </c>
    </row>
    <row r="22" spans="1:18" x14ac:dyDescent="0.2">
      <c r="A22" s="34" t="s">
        <v>49</v>
      </c>
      <c r="E22" s="35" t="s">
        <v>50</v>
      </c>
    </row>
    <row r="23" spans="1:18" x14ac:dyDescent="0.2">
      <c r="A23" s="36" t="s">
        <v>51</v>
      </c>
      <c r="E23" s="37" t="s">
        <v>998</v>
      </c>
    </row>
    <row r="24" spans="1:18" x14ac:dyDescent="0.2">
      <c r="A24" t="s">
        <v>53</v>
      </c>
      <c r="E24" s="35" t="s">
        <v>837</v>
      </c>
    </row>
    <row r="25" spans="1:18" ht="12.75" customHeight="1" x14ac:dyDescent="0.2">
      <c r="A25" s="12" t="s">
        <v>43</v>
      </c>
      <c r="B25" s="12"/>
      <c r="C25" s="38" t="s">
        <v>29</v>
      </c>
      <c r="D25" s="12"/>
      <c r="E25" s="26" t="s">
        <v>999</v>
      </c>
      <c r="F25" s="12"/>
      <c r="G25" s="12"/>
      <c r="H25" s="12"/>
      <c r="I25" s="39">
        <f>0+Q25</f>
        <v>0</v>
      </c>
      <c r="O25">
        <f>0+R25</f>
        <v>0</v>
      </c>
      <c r="Q25">
        <f>0+I26+I30+I34+I38+I42+I46+I50+I54+I58+I62+I66+I70+I74+I78+I82</f>
        <v>0</v>
      </c>
      <c r="R25">
        <f>0+O26+O30+O34+O38+O42+O46+O50+O54+O58+O62+O66+O70+O74+O78+O82</f>
        <v>0</v>
      </c>
    </row>
    <row r="26" spans="1:18" ht="25.5" x14ac:dyDescent="0.2">
      <c r="A26" s="24" t="s">
        <v>45</v>
      </c>
      <c r="B26" s="28" t="s">
        <v>35</v>
      </c>
      <c r="C26" s="28" t="s">
        <v>1000</v>
      </c>
      <c r="D26" s="24" t="s">
        <v>50</v>
      </c>
      <c r="E26" s="29" t="s">
        <v>1001</v>
      </c>
      <c r="F26" s="30" t="s">
        <v>48</v>
      </c>
      <c r="G26" s="31">
        <v>23</v>
      </c>
      <c r="H26" s="32">
        <v>0</v>
      </c>
      <c r="I26" s="33">
        <f>ROUND(ROUND(H26,2)*ROUND(G26,3),2)</f>
        <v>0</v>
      </c>
      <c r="O26">
        <f>(I26*21)/100</f>
        <v>0</v>
      </c>
      <c r="P26" t="s">
        <v>23</v>
      </c>
    </row>
    <row r="27" spans="1:18" x14ac:dyDescent="0.2">
      <c r="A27" s="34" t="s">
        <v>49</v>
      </c>
      <c r="E27" s="35" t="s">
        <v>50</v>
      </c>
    </row>
    <row r="28" spans="1:18" x14ac:dyDescent="0.2">
      <c r="A28" s="36" t="s">
        <v>51</v>
      </c>
      <c r="E28" s="37" t="s">
        <v>1350</v>
      </c>
    </row>
    <row r="29" spans="1:18" ht="63.75" x14ac:dyDescent="0.2">
      <c r="A29" t="s">
        <v>53</v>
      </c>
      <c r="E29" s="35" t="s">
        <v>1003</v>
      </c>
    </row>
    <row r="30" spans="1:18" ht="25.5" x14ac:dyDescent="0.2">
      <c r="A30" s="24" t="s">
        <v>45</v>
      </c>
      <c r="B30" s="28" t="s">
        <v>37</v>
      </c>
      <c r="C30" s="28" t="s">
        <v>1004</v>
      </c>
      <c r="D30" s="24" t="s">
        <v>50</v>
      </c>
      <c r="E30" s="29" t="s">
        <v>1005</v>
      </c>
      <c r="F30" s="30" t="s">
        <v>940</v>
      </c>
      <c r="G30" s="31">
        <v>483</v>
      </c>
      <c r="H30" s="32">
        <v>0</v>
      </c>
      <c r="I30" s="33">
        <f>ROUND(ROUND(H30,2)*ROUND(G30,3),2)</f>
        <v>0</v>
      </c>
      <c r="O30">
        <f>(I30*21)/100</f>
        <v>0</v>
      </c>
      <c r="P30" t="s">
        <v>23</v>
      </c>
    </row>
    <row r="31" spans="1:18" x14ac:dyDescent="0.2">
      <c r="A31" s="34" t="s">
        <v>49</v>
      </c>
      <c r="E31" s="35" t="s">
        <v>50</v>
      </c>
    </row>
    <row r="32" spans="1:18" ht="51" x14ac:dyDescent="0.2">
      <c r="A32" s="36" t="s">
        <v>51</v>
      </c>
      <c r="E32" s="37" t="s">
        <v>1351</v>
      </c>
    </row>
    <row r="33" spans="1:16" ht="25.5" x14ac:dyDescent="0.2">
      <c r="A33" t="s">
        <v>53</v>
      </c>
      <c r="E33" s="35" t="s">
        <v>1007</v>
      </c>
    </row>
    <row r="34" spans="1:16" x14ac:dyDescent="0.2">
      <c r="A34" s="24" t="s">
        <v>45</v>
      </c>
      <c r="B34" s="28" t="s">
        <v>67</v>
      </c>
      <c r="C34" s="28" t="s">
        <v>1112</v>
      </c>
      <c r="D34" s="24" t="s">
        <v>50</v>
      </c>
      <c r="E34" s="29" t="s">
        <v>1113</v>
      </c>
      <c r="F34" s="30" t="s">
        <v>48</v>
      </c>
      <c r="G34" s="31">
        <v>8</v>
      </c>
      <c r="H34" s="32">
        <v>0</v>
      </c>
      <c r="I34" s="33">
        <f>ROUND(ROUND(H34,2)*ROUND(G34,3),2)</f>
        <v>0</v>
      </c>
      <c r="O34">
        <f>(I34*21)/100</f>
        <v>0</v>
      </c>
      <c r="P34" t="s">
        <v>23</v>
      </c>
    </row>
    <row r="35" spans="1:16" x14ac:dyDescent="0.2">
      <c r="A35" s="34" t="s">
        <v>49</v>
      </c>
      <c r="E35" s="35" t="s">
        <v>50</v>
      </c>
    </row>
    <row r="36" spans="1:16" x14ac:dyDescent="0.2">
      <c r="A36" s="36" t="s">
        <v>51</v>
      </c>
      <c r="E36" s="37" t="s">
        <v>1352</v>
      </c>
    </row>
    <row r="37" spans="1:16" ht="63.75" x14ac:dyDescent="0.2">
      <c r="A37" t="s">
        <v>53</v>
      </c>
      <c r="E37" s="35" t="s">
        <v>1003</v>
      </c>
    </row>
    <row r="38" spans="1:16" x14ac:dyDescent="0.2">
      <c r="A38" s="24" t="s">
        <v>45</v>
      </c>
      <c r="B38" s="28" t="s">
        <v>70</v>
      </c>
      <c r="C38" s="28" t="s">
        <v>1115</v>
      </c>
      <c r="D38" s="24" t="s">
        <v>50</v>
      </c>
      <c r="E38" s="29" t="s">
        <v>1116</v>
      </c>
      <c r="F38" s="30" t="s">
        <v>940</v>
      </c>
      <c r="G38" s="31">
        <v>192</v>
      </c>
      <c r="H38" s="32">
        <v>0</v>
      </c>
      <c r="I38" s="33">
        <f>ROUND(ROUND(H38,2)*ROUND(G38,3),2)</f>
        <v>0</v>
      </c>
      <c r="O38">
        <f>(I38*0)/100</f>
        <v>0</v>
      </c>
      <c r="P38" t="s">
        <v>27</v>
      </c>
    </row>
    <row r="39" spans="1:16" x14ac:dyDescent="0.2">
      <c r="A39" s="34" t="s">
        <v>49</v>
      </c>
      <c r="E39" s="35" t="s">
        <v>50</v>
      </c>
    </row>
    <row r="40" spans="1:16" ht="51" x14ac:dyDescent="0.2">
      <c r="A40" s="36" t="s">
        <v>51</v>
      </c>
      <c r="E40" s="37" t="s">
        <v>1353</v>
      </c>
    </row>
    <row r="41" spans="1:16" ht="25.5" x14ac:dyDescent="0.2">
      <c r="A41" t="s">
        <v>53</v>
      </c>
      <c r="E41" s="35" t="s">
        <v>1007</v>
      </c>
    </row>
    <row r="42" spans="1:16" x14ac:dyDescent="0.2">
      <c r="A42" s="24" t="s">
        <v>45</v>
      </c>
      <c r="B42" s="28" t="s">
        <v>40</v>
      </c>
      <c r="C42" s="28" t="s">
        <v>1008</v>
      </c>
      <c r="D42" s="24" t="s">
        <v>50</v>
      </c>
      <c r="E42" s="29" t="s">
        <v>1009</v>
      </c>
      <c r="F42" s="30" t="s">
        <v>48</v>
      </c>
      <c r="G42" s="31">
        <v>15.6</v>
      </c>
      <c r="H42" s="32">
        <v>0</v>
      </c>
      <c r="I42" s="33">
        <f>ROUND(ROUND(H42,2)*ROUND(G42,3),2)</f>
        <v>0</v>
      </c>
      <c r="O42">
        <f>(I42*21)/100</f>
        <v>0</v>
      </c>
      <c r="P42" t="s">
        <v>23</v>
      </c>
    </row>
    <row r="43" spans="1:16" x14ac:dyDescent="0.2">
      <c r="A43" s="34" t="s">
        <v>49</v>
      </c>
      <c r="E43" s="35" t="s">
        <v>50</v>
      </c>
    </row>
    <row r="44" spans="1:16" x14ac:dyDescent="0.2">
      <c r="A44" s="36" t="s">
        <v>51</v>
      </c>
      <c r="E44" s="37" t="s">
        <v>1354</v>
      </c>
    </row>
    <row r="45" spans="1:16" ht="25.5" x14ac:dyDescent="0.2">
      <c r="A45" t="s">
        <v>53</v>
      </c>
      <c r="E45" s="35" t="s">
        <v>1011</v>
      </c>
    </row>
    <row r="46" spans="1:16" x14ac:dyDescent="0.2">
      <c r="A46" s="24" t="s">
        <v>45</v>
      </c>
      <c r="B46" s="28" t="s">
        <v>42</v>
      </c>
      <c r="C46" s="28" t="s">
        <v>1012</v>
      </c>
      <c r="D46" s="24" t="s">
        <v>50</v>
      </c>
      <c r="E46" s="29" t="s">
        <v>1013</v>
      </c>
      <c r="F46" s="30" t="s">
        <v>48</v>
      </c>
      <c r="G46" s="31">
        <v>13.78</v>
      </c>
      <c r="H46" s="32">
        <v>0</v>
      </c>
      <c r="I46" s="33">
        <f>ROUND(ROUND(H46,2)*ROUND(G46,3),2)</f>
        <v>0</v>
      </c>
      <c r="O46">
        <f>(I46*21)/100</f>
        <v>0</v>
      </c>
      <c r="P46" t="s">
        <v>23</v>
      </c>
    </row>
    <row r="47" spans="1:16" ht="25.5" x14ac:dyDescent="0.2">
      <c r="A47" s="34" t="s">
        <v>49</v>
      </c>
      <c r="E47" s="35" t="s">
        <v>1198</v>
      </c>
    </row>
    <row r="48" spans="1:16" ht="38.25" x14ac:dyDescent="0.2">
      <c r="A48" s="36" t="s">
        <v>51</v>
      </c>
      <c r="E48" s="37" t="s">
        <v>1355</v>
      </c>
    </row>
    <row r="49" spans="1:16" ht="395.25" x14ac:dyDescent="0.2">
      <c r="A49" t="s">
        <v>53</v>
      </c>
      <c r="E49" s="35" t="s">
        <v>1015</v>
      </c>
    </row>
    <row r="50" spans="1:16" x14ac:dyDescent="0.2">
      <c r="A50" s="24" t="s">
        <v>45</v>
      </c>
      <c r="B50" s="28" t="s">
        <v>79</v>
      </c>
      <c r="C50" s="28" t="s">
        <v>1016</v>
      </c>
      <c r="D50" s="24" t="s">
        <v>50</v>
      </c>
      <c r="E50" s="29" t="s">
        <v>1017</v>
      </c>
      <c r="F50" s="30" t="s">
        <v>512</v>
      </c>
      <c r="G50" s="31">
        <v>137.80000000000001</v>
      </c>
      <c r="H50" s="32">
        <v>0</v>
      </c>
      <c r="I50" s="33">
        <f>ROUND(ROUND(H50,2)*ROUND(G50,3),2)</f>
        <v>0</v>
      </c>
      <c r="O50">
        <f>(I50*0)/100</f>
        <v>0</v>
      </c>
      <c r="P50" t="s">
        <v>27</v>
      </c>
    </row>
    <row r="51" spans="1:16" x14ac:dyDescent="0.2">
      <c r="A51" s="34" t="s">
        <v>49</v>
      </c>
      <c r="E51" s="35" t="s">
        <v>50</v>
      </c>
    </row>
    <row r="52" spans="1:16" ht="51" x14ac:dyDescent="0.2">
      <c r="A52" s="36" t="s">
        <v>51</v>
      </c>
      <c r="E52" s="37" t="s">
        <v>1356</v>
      </c>
    </row>
    <row r="53" spans="1:16" ht="25.5" x14ac:dyDescent="0.2">
      <c r="A53" t="s">
        <v>53</v>
      </c>
      <c r="E53" s="35" t="s">
        <v>1019</v>
      </c>
    </row>
    <row r="54" spans="1:16" x14ac:dyDescent="0.2">
      <c r="A54" s="24" t="s">
        <v>45</v>
      </c>
      <c r="B54" s="28" t="s">
        <v>83</v>
      </c>
      <c r="C54" s="28" t="s">
        <v>1020</v>
      </c>
      <c r="D54" s="24" t="s">
        <v>50</v>
      </c>
      <c r="E54" s="29" t="s">
        <v>1021</v>
      </c>
      <c r="F54" s="30" t="s">
        <v>48</v>
      </c>
      <c r="G54" s="31">
        <v>13.78</v>
      </c>
      <c r="H54" s="32">
        <v>0</v>
      </c>
      <c r="I54" s="33">
        <f>ROUND(ROUND(H54,2)*ROUND(G54,3),2)</f>
        <v>0</v>
      </c>
      <c r="O54">
        <f>(I54*21)/100</f>
        <v>0</v>
      </c>
      <c r="P54" t="s">
        <v>23</v>
      </c>
    </row>
    <row r="55" spans="1:16" ht="25.5" x14ac:dyDescent="0.2">
      <c r="A55" s="34" t="s">
        <v>49</v>
      </c>
      <c r="E55" s="35" t="s">
        <v>1198</v>
      </c>
    </row>
    <row r="56" spans="1:16" ht="38.25" x14ac:dyDescent="0.2">
      <c r="A56" s="36" t="s">
        <v>51</v>
      </c>
      <c r="E56" s="37" t="s">
        <v>1355</v>
      </c>
    </row>
    <row r="57" spans="1:16" ht="395.25" x14ac:dyDescent="0.2">
      <c r="A57" t="s">
        <v>53</v>
      </c>
      <c r="E57" s="35" t="s">
        <v>1022</v>
      </c>
    </row>
    <row r="58" spans="1:16" x14ac:dyDescent="0.2">
      <c r="A58" s="24" t="s">
        <v>45</v>
      </c>
      <c r="B58" s="28" t="s">
        <v>87</v>
      </c>
      <c r="C58" s="28" t="s">
        <v>1023</v>
      </c>
      <c r="D58" s="24" t="s">
        <v>50</v>
      </c>
      <c r="E58" s="29" t="s">
        <v>1024</v>
      </c>
      <c r="F58" s="30" t="s">
        <v>512</v>
      </c>
      <c r="G58" s="31">
        <v>137.80000000000001</v>
      </c>
      <c r="H58" s="32">
        <v>0</v>
      </c>
      <c r="I58" s="33">
        <f>ROUND(ROUND(H58,2)*ROUND(G58,3),2)</f>
        <v>0</v>
      </c>
      <c r="O58">
        <f>(I58*0)/100</f>
        <v>0</v>
      </c>
      <c r="P58" t="s">
        <v>27</v>
      </c>
    </row>
    <row r="59" spans="1:16" x14ac:dyDescent="0.2">
      <c r="A59" s="34" t="s">
        <v>49</v>
      </c>
      <c r="E59" s="35" t="s">
        <v>50</v>
      </c>
    </row>
    <row r="60" spans="1:16" ht="51" x14ac:dyDescent="0.2">
      <c r="A60" s="36" t="s">
        <v>51</v>
      </c>
      <c r="E60" s="37" t="s">
        <v>1356</v>
      </c>
    </row>
    <row r="61" spans="1:16" ht="25.5" x14ac:dyDescent="0.2">
      <c r="A61" t="s">
        <v>53</v>
      </c>
      <c r="E61" s="35" t="s">
        <v>1019</v>
      </c>
    </row>
    <row r="62" spans="1:16" x14ac:dyDescent="0.2">
      <c r="A62" s="24" t="s">
        <v>45</v>
      </c>
      <c r="B62" s="28" t="s">
        <v>89</v>
      </c>
      <c r="C62" s="28" t="s">
        <v>1036</v>
      </c>
      <c r="D62" s="24" t="s">
        <v>50</v>
      </c>
      <c r="E62" s="29" t="s">
        <v>1037</v>
      </c>
      <c r="F62" s="30" t="s">
        <v>48</v>
      </c>
      <c r="G62" s="31">
        <v>50.56</v>
      </c>
      <c r="H62" s="32">
        <v>0</v>
      </c>
      <c r="I62" s="33">
        <f>ROUND(ROUND(H62,2)*ROUND(G62,3),2)</f>
        <v>0</v>
      </c>
      <c r="O62">
        <f>(I62*21)/100</f>
        <v>0</v>
      </c>
      <c r="P62" t="s">
        <v>23</v>
      </c>
    </row>
    <row r="63" spans="1:16" x14ac:dyDescent="0.2">
      <c r="A63" s="34" t="s">
        <v>49</v>
      </c>
      <c r="E63" s="35" t="s">
        <v>50</v>
      </c>
    </row>
    <row r="64" spans="1:16" ht="51" x14ac:dyDescent="0.2">
      <c r="A64" s="36" t="s">
        <v>51</v>
      </c>
      <c r="E64" s="37" t="s">
        <v>1357</v>
      </c>
    </row>
    <row r="65" spans="1:16" ht="191.25" x14ac:dyDescent="0.2">
      <c r="A65" t="s">
        <v>53</v>
      </c>
      <c r="E65" s="35" t="s">
        <v>1039</v>
      </c>
    </row>
    <row r="66" spans="1:16" x14ac:dyDescent="0.2">
      <c r="A66" s="24" t="s">
        <v>45</v>
      </c>
      <c r="B66" s="28" t="s">
        <v>93</v>
      </c>
      <c r="C66" s="28" t="s">
        <v>1202</v>
      </c>
      <c r="D66" s="24" t="s">
        <v>50</v>
      </c>
      <c r="E66" s="29" t="s">
        <v>1203</v>
      </c>
      <c r="F66" s="30" t="s">
        <v>48</v>
      </c>
      <c r="G66" s="31">
        <v>14.7</v>
      </c>
      <c r="H66" s="32">
        <v>0</v>
      </c>
      <c r="I66" s="33">
        <f>ROUND(ROUND(H66,2)*ROUND(G66,3),2)</f>
        <v>0</v>
      </c>
      <c r="O66">
        <f>(I66*0)/100</f>
        <v>0</v>
      </c>
      <c r="P66" t="s">
        <v>27</v>
      </c>
    </row>
    <row r="67" spans="1:16" x14ac:dyDescent="0.2">
      <c r="A67" s="34" t="s">
        <v>49</v>
      </c>
      <c r="E67" s="35" t="s">
        <v>50</v>
      </c>
    </row>
    <row r="68" spans="1:16" x14ac:dyDescent="0.2">
      <c r="A68" s="36" t="s">
        <v>51</v>
      </c>
      <c r="E68" s="37" t="s">
        <v>1358</v>
      </c>
    </row>
    <row r="69" spans="1:16" ht="242.25" x14ac:dyDescent="0.2">
      <c r="A69" t="s">
        <v>53</v>
      </c>
      <c r="E69" s="35" t="s">
        <v>1205</v>
      </c>
    </row>
    <row r="70" spans="1:16" x14ac:dyDescent="0.2">
      <c r="A70" s="24" t="s">
        <v>45</v>
      </c>
      <c r="B70" s="28" t="s">
        <v>96</v>
      </c>
      <c r="C70" s="28" t="s">
        <v>1040</v>
      </c>
      <c r="D70" s="24" t="s">
        <v>50</v>
      </c>
      <c r="E70" s="29" t="s">
        <v>1041</v>
      </c>
      <c r="F70" s="30" t="s">
        <v>78</v>
      </c>
      <c r="G70" s="31">
        <v>52.5</v>
      </c>
      <c r="H70" s="32">
        <v>0</v>
      </c>
      <c r="I70" s="33">
        <f>ROUND(ROUND(H70,2)*ROUND(G70,3),2)</f>
        <v>0</v>
      </c>
      <c r="O70">
        <f>(I70*21)/100</f>
        <v>0</v>
      </c>
      <c r="P70" t="s">
        <v>23</v>
      </c>
    </row>
    <row r="71" spans="1:16" x14ac:dyDescent="0.2">
      <c r="A71" s="34" t="s">
        <v>49</v>
      </c>
      <c r="E71" s="35" t="s">
        <v>50</v>
      </c>
    </row>
    <row r="72" spans="1:16" x14ac:dyDescent="0.2">
      <c r="A72" s="36" t="s">
        <v>51</v>
      </c>
      <c r="E72" s="37" t="s">
        <v>1359</v>
      </c>
    </row>
    <row r="73" spans="1:16" ht="38.25" x14ac:dyDescent="0.2">
      <c r="A73" t="s">
        <v>53</v>
      </c>
      <c r="E73" s="35" t="s">
        <v>1043</v>
      </c>
    </row>
    <row r="74" spans="1:16" x14ac:dyDescent="0.2">
      <c r="A74" s="24" t="s">
        <v>45</v>
      </c>
      <c r="B74" s="28" t="s">
        <v>97</v>
      </c>
      <c r="C74" s="28" t="s">
        <v>98</v>
      </c>
      <c r="D74" s="24" t="s">
        <v>50</v>
      </c>
      <c r="E74" s="29" t="s">
        <v>99</v>
      </c>
      <c r="F74" s="30" t="s">
        <v>78</v>
      </c>
      <c r="G74" s="31">
        <v>52.5</v>
      </c>
      <c r="H74" s="32">
        <v>0</v>
      </c>
      <c r="I74" s="33">
        <f>ROUND(ROUND(H74,2)*ROUND(G74,3),2)</f>
        <v>0</v>
      </c>
      <c r="O74">
        <f>(I74*21)/100</f>
        <v>0</v>
      </c>
      <c r="P74" t="s">
        <v>23</v>
      </c>
    </row>
    <row r="75" spans="1:16" x14ac:dyDescent="0.2">
      <c r="A75" s="34" t="s">
        <v>49</v>
      </c>
      <c r="E75" s="35" t="s">
        <v>50</v>
      </c>
    </row>
    <row r="76" spans="1:16" x14ac:dyDescent="0.2">
      <c r="A76" s="36" t="s">
        <v>51</v>
      </c>
      <c r="E76" s="37" t="s">
        <v>1359</v>
      </c>
    </row>
    <row r="77" spans="1:16" ht="38.25" x14ac:dyDescent="0.2">
      <c r="A77" t="s">
        <v>53</v>
      </c>
      <c r="E77" s="35" t="s">
        <v>1043</v>
      </c>
    </row>
    <row r="78" spans="1:16" x14ac:dyDescent="0.2">
      <c r="A78" s="24" t="s">
        <v>45</v>
      </c>
      <c r="B78" s="28" t="s">
        <v>100</v>
      </c>
      <c r="C78" s="28" t="s">
        <v>1044</v>
      </c>
      <c r="D78" s="24" t="s">
        <v>50</v>
      </c>
      <c r="E78" s="29" t="s">
        <v>1045</v>
      </c>
      <c r="F78" s="30" t="s">
        <v>78</v>
      </c>
      <c r="G78" s="31">
        <v>90</v>
      </c>
      <c r="H78" s="32">
        <v>0</v>
      </c>
      <c r="I78" s="33">
        <f>ROUND(ROUND(H78,2)*ROUND(G78,3),2)</f>
        <v>0</v>
      </c>
      <c r="O78">
        <f>(I78*21)/100</f>
        <v>0</v>
      </c>
      <c r="P78" t="s">
        <v>23</v>
      </c>
    </row>
    <row r="79" spans="1:16" x14ac:dyDescent="0.2">
      <c r="A79" s="34" t="s">
        <v>49</v>
      </c>
      <c r="E79" s="35" t="s">
        <v>50</v>
      </c>
    </row>
    <row r="80" spans="1:16" x14ac:dyDescent="0.2">
      <c r="A80" s="36" t="s">
        <v>51</v>
      </c>
      <c r="E80" s="37" t="s">
        <v>1360</v>
      </c>
    </row>
    <row r="81" spans="1:18" ht="38.25" x14ac:dyDescent="0.2">
      <c r="A81" t="s">
        <v>53</v>
      </c>
      <c r="E81" s="35" t="s">
        <v>1047</v>
      </c>
    </row>
    <row r="82" spans="1:18" x14ac:dyDescent="0.2">
      <c r="A82" s="24" t="s">
        <v>45</v>
      </c>
      <c r="B82" s="28" t="s">
        <v>103</v>
      </c>
      <c r="C82" s="28" t="s">
        <v>101</v>
      </c>
      <c r="D82" s="24" t="s">
        <v>50</v>
      </c>
      <c r="E82" s="29" t="s">
        <v>102</v>
      </c>
      <c r="F82" s="30" t="s">
        <v>78</v>
      </c>
      <c r="G82" s="31">
        <v>90</v>
      </c>
      <c r="H82" s="32">
        <v>0</v>
      </c>
      <c r="I82" s="33">
        <f>ROUND(ROUND(H82,2)*ROUND(G82,3),2)</f>
        <v>0</v>
      </c>
      <c r="O82">
        <f>(I82*21)/100</f>
        <v>0</v>
      </c>
      <c r="P82" t="s">
        <v>23</v>
      </c>
    </row>
    <row r="83" spans="1:18" x14ac:dyDescent="0.2">
      <c r="A83" s="34" t="s">
        <v>49</v>
      </c>
      <c r="E83" s="35" t="s">
        <v>50</v>
      </c>
    </row>
    <row r="84" spans="1:18" x14ac:dyDescent="0.2">
      <c r="A84" s="36" t="s">
        <v>51</v>
      </c>
      <c r="E84" s="37" t="s">
        <v>1361</v>
      </c>
    </row>
    <row r="85" spans="1:18" ht="38.25" x14ac:dyDescent="0.2">
      <c r="A85" t="s">
        <v>53</v>
      </c>
      <c r="E85" s="35" t="s">
        <v>1049</v>
      </c>
    </row>
    <row r="86" spans="1:18" ht="12.75" customHeight="1" x14ac:dyDescent="0.2">
      <c r="A86" s="12" t="s">
        <v>43</v>
      </c>
      <c r="B86" s="12"/>
      <c r="C86" s="38" t="s">
        <v>35</v>
      </c>
      <c r="D86" s="12"/>
      <c r="E86" s="26" t="s">
        <v>857</v>
      </c>
      <c r="F86" s="12"/>
      <c r="G86" s="12"/>
      <c r="H86" s="12"/>
      <c r="I86" s="39">
        <f>0+Q86</f>
        <v>0</v>
      </c>
      <c r="O86">
        <f>0+R86</f>
        <v>0</v>
      </c>
      <c r="Q86">
        <f>0+I87+I91+I95+I99+I103+I107+I111+I115+I119</f>
        <v>0</v>
      </c>
      <c r="R86">
        <f>0+O87+O91+O95+O99+O103+O107+O111+O115+O119</f>
        <v>0</v>
      </c>
    </row>
    <row r="87" spans="1:18" ht="25.5" x14ac:dyDescent="0.2">
      <c r="A87" s="24" t="s">
        <v>45</v>
      </c>
      <c r="B87" s="28" t="s">
        <v>107</v>
      </c>
      <c r="C87" s="28" t="s">
        <v>1063</v>
      </c>
      <c r="D87" s="24" t="s">
        <v>50</v>
      </c>
      <c r="E87" s="29" t="s">
        <v>1064</v>
      </c>
      <c r="F87" s="30" t="s">
        <v>48</v>
      </c>
      <c r="G87" s="31">
        <v>31.5</v>
      </c>
      <c r="H87" s="32">
        <v>0</v>
      </c>
      <c r="I87" s="33">
        <f>ROUND(ROUND(H87,2)*ROUND(G87,3),2)</f>
        <v>0</v>
      </c>
      <c r="O87">
        <f>(I87*21)/100</f>
        <v>0</v>
      </c>
      <c r="P87" t="s">
        <v>23</v>
      </c>
    </row>
    <row r="88" spans="1:18" x14ac:dyDescent="0.2">
      <c r="A88" s="34" t="s">
        <v>49</v>
      </c>
      <c r="E88" s="35" t="s">
        <v>50</v>
      </c>
    </row>
    <row r="89" spans="1:18" x14ac:dyDescent="0.2">
      <c r="A89" s="36" t="s">
        <v>51</v>
      </c>
      <c r="E89" s="37" t="s">
        <v>1362</v>
      </c>
    </row>
    <row r="90" spans="1:18" ht="280.5" x14ac:dyDescent="0.2">
      <c r="A90" t="s">
        <v>53</v>
      </c>
      <c r="E90" s="35" t="s">
        <v>1066</v>
      </c>
    </row>
    <row r="91" spans="1:18" ht="25.5" x14ac:dyDescent="0.2">
      <c r="A91" s="24" t="s">
        <v>45</v>
      </c>
      <c r="B91" s="28" t="s">
        <v>111</v>
      </c>
      <c r="C91" s="28" t="s">
        <v>1067</v>
      </c>
      <c r="D91" s="24" t="s">
        <v>50</v>
      </c>
      <c r="E91" s="29" t="s">
        <v>1068</v>
      </c>
      <c r="F91" s="30" t="s">
        <v>48</v>
      </c>
      <c r="G91" s="31">
        <v>45.5</v>
      </c>
      <c r="H91" s="32">
        <v>0</v>
      </c>
      <c r="I91" s="33">
        <f>ROUND(ROUND(H91,2)*ROUND(G91,3),2)</f>
        <v>0</v>
      </c>
      <c r="O91">
        <f>(I91*0)/100</f>
        <v>0</v>
      </c>
      <c r="P91" t="s">
        <v>27</v>
      </c>
    </row>
    <row r="92" spans="1:18" ht="25.5" x14ac:dyDescent="0.2">
      <c r="A92" s="34" t="s">
        <v>49</v>
      </c>
      <c r="E92" s="35" t="s">
        <v>1218</v>
      </c>
    </row>
    <row r="93" spans="1:18" ht="51" x14ac:dyDescent="0.2">
      <c r="A93" s="36" t="s">
        <v>51</v>
      </c>
      <c r="E93" s="37" t="s">
        <v>1363</v>
      </c>
    </row>
    <row r="94" spans="1:18" ht="357" x14ac:dyDescent="0.2">
      <c r="A94" t="s">
        <v>53</v>
      </c>
      <c r="E94" s="35" t="s">
        <v>1070</v>
      </c>
    </row>
    <row r="95" spans="1:18" x14ac:dyDescent="0.2">
      <c r="A95" s="24" t="s">
        <v>45</v>
      </c>
      <c r="B95" s="28" t="s">
        <v>112</v>
      </c>
      <c r="C95" s="28" t="s">
        <v>1364</v>
      </c>
      <c r="D95" s="24" t="s">
        <v>50</v>
      </c>
      <c r="E95" s="29" t="s">
        <v>1365</v>
      </c>
      <c r="F95" s="30" t="s">
        <v>78</v>
      </c>
      <c r="G95" s="31">
        <v>24.5</v>
      </c>
      <c r="H95" s="32">
        <v>0</v>
      </c>
      <c r="I95" s="33">
        <f>ROUND(ROUND(H95,2)*ROUND(G95,3),2)</f>
        <v>0</v>
      </c>
      <c r="O95">
        <f>(I95*21)/100</f>
        <v>0</v>
      </c>
      <c r="P95" t="s">
        <v>23</v>
      </c>
    </row>
    <row r="96" spans="1:18" x14ac:dyDescent="0.2">
      <c r="A96" s="34" t="s">
        <v>49</v>
      </c>
      <c r="E96" s="35" t="s">
        <v>50</v>
      </c>
    </row>
    <row r="97" spans="1:16" x14ac:dyDescent="0.2">
      <c r="A97" s="36" t="s">
        <v>51</v>
      </c>
      <c r="E97" s="37" t="s">
        <v>1366</v>
      </c>
    </row>
    <row r="98" spans="1:16" ht="38.25" x14ac:dyDescent="0.2">
      <c r="A98" t="s">
        <v>53</v>
      </c>
      <c r="E98" s="35" t="s">
        <v>899</v>
      </c>
    </row>
    <row r="99" spans="1:16" x14ac:dyDescent="0.2">
      <c r="A99" s="24" t="s">
        <v>45</v>
      </c>
      <c r="B99" s="28" t="s">
        <v>115</v>
      </c>
      <c r="C99" s="28" t="s">
        <v>1220</v>
      </c>
      <c r="D99" s="24" t="s">
        <v>50</v>
      </c>
      <c r="E99" s="29" t="s">
        <v>1221</v>
      </c>
      <c r="F99" s="30" t="s">
        <v>78</v>
      </c>
      <c r="G99" s="31">
        <v>3</v>
      </c>
      <c r="H99" s="32">
        <v>0</v>
      </c>
      <c r="I99" s="33">
        <f>ROUND(ROUND(H99,2)*ROUND(G99,3),2)</f>
        <v>0</v>
      </c>
      <c r="O99">
        <f>(I99*0)/100</f>
        <v>0</v>
      </c>
      <c r="P99" t="s">
        <v>27</v>
      </c>
    </row>
    <row r="100" spans="1:16" x14ac:dyDescent="0.2">
      <c r="A100" s="34" t="s">
        <v>49</v>
      </c>
      <c r="E100" s="35" t="s">
        <v>50</v>
      </c>
    </row>
    <row r="101" spans="1:16" x14ac:dyDescent="0.2">
      <c r="A101" s="36" t="s">
        <v>51</v>
      </c>
      <c r="E101" s="37" t="s">
        <v>1367</v>
      </c>
    </row>
    <row r="102" spans="1:16" ht="102" x14ac:dyDescent="0.2">
      <c r="A102" t="s">
        <v>53</v>
      </c>
      <c r="E102" s="35" t="s">
        <v>1223</v>
      </c>
    </row>
    <row r="103" spans="1:16" x14ac:dyDescent="0.2">
      <c r="A103" s="24" t="s">
        <v>45</v>
      </c>
      <c r="B103" s="28" t="s">
        <v>118</v>
      </c>
      <c r="C103" s="28" t="s">
        <v>1224</v>
      </c>
      <c r="D103" s="24" t="s">
        <v>50</v>
      </c>
      <c r="E103" s="29" t="s">
        <v>1225</v>
      </c>
      <c r="F103" s="30" t="s">
        <v>78</v>
      </c>
      <c r="G103" s="31">
        <v>104</v>
      </c>
      <c r="H103" s="32">
        <v>0</v>
      </c>
      <c r="I103" s="33">
        <f>ROUND(ROUND(H103,2)*ROUND(G103,3),2)</f>
        <v>0</v>
      </c>
      <c r="O103">
        <f>(I103*21)/100</f>
        <v>0</v>
      </c>
      <c r="P103" t="s">
        <v>23</v>
      </c>
    </row>
    <row r="104" spans="1:16" x14ac:dyDescent="0.2">
      <c r="A104" s="34" t="s">
        <v>49</v>
      </c>
      <c r="E104" s="35" t="s">
        <v>50</v>
      </c>
    </row>
    <row r="105" spans="1:16" x14ac:dyDescent="0.2">
      <c r="A105" s="36" t="s">
        <v>51</v>
      </c>
      <c r="E105" s="37" t="s">
        <v>1368</v>
      </c>
    </row>
    <row r="106" spans="1:16" ht="51" x14ac:dyDescent="0.2">
      <c r="A106" t="s">
        <v>53</v>
      </c>
      <c r="E106" s="35" t="s">
        <v>1227</v>
      </c>
    </row>
    <row r="107" spans="1:16" x14ac:dyDescent="0.2">
      <c r="A107" s="24" t="s">
        <v>45</v>
      </c>
      <c r="B107" s="28" t="s">
        <v>121</v>
      </c>
      <c r="C107" s="28" t="s">
        <v>1228</v>
      </c>
      <c r="D107" s="24" t="s">
        <v>50</v>
      </c>
      <c r="E107" s="29" t="s">
        <v>1229</v>
      </c>
      <c r="F107" s="30" t="s">
        <v>78</v>
      </c>
      <c r="G107" s="31">
        <v>233</v>
      </c>
      <c r="H107" s="32">
        <v>0</v>
      </c>
      <c r="I107" s="33">
        <f>ROUND(ROUND(H107,2)*ROUND(G107,3),2)</f>
        <v>0</v>
      </c>
      <c r="O107">
        <f>(I107*21)/100</f>
        <v>0</v>
      </c>
      <c r="P107" t="s">
        <v>23</v>
      </c>
    </row>
    <row r="108" spans="1:16" x14ac:dyDescent="0.2">
      <c r="A108" s="34" t="s">
        <v>49</v>
      </c>
      <c r="E108" s="35" t="s">
        <v>50</v>
      </c>
    </row>
    <row r="109" spans="1:16" ht="38.25" x14ac:dyDescent="0.2">
      <c r="A109" s="36" t="s">
        <v>51</v>
      </c>
      <c r="E109" s="37" t="s">
        <v>1369</v>
      </c>
    </row>
    <row r="110" spans="1:16" ht="51" x14ac:dyDescent="0.2">
      <c r="A110" t="s">
        <v>53</v>
      </c>
      <c r="E110" s="35" t="s">
        <v>1227</v>
      </c>
    </row>
    <row r="111" spans="1:16" x14ac:dyDescent="0.2">
      <c r="A111" s="24" t="s">
        <v>45</v>
      </c>
      <c r="B111" s="28" t="s">
        <v>124</v>
      </c>
      <c r="C111" s="28" t="s">
        <v>1231</v>
      </c>
      <c r="D111" s="24" t="s">
        <v>50</v>
      </c>
      <c r="E111" s="29" t="s">
        <v>1232</v>
      </c>
      <c r="F111" s="30" t="s">
        <v>48</v>
      </c>
      <c r="G111" s="31">
        <v>5.04</v>
      </c>
      <c r="H111" s="32">
        <v>0</v>
      </c>
      <c r="I111" s="33">
        <f>ROUND(ROUND(H111,2)*ROUND(G111,3),2)</f>
        <v>0</v>
      </c>
      <c r="O111">
        <f>(I111*0)/100</f>
        <v>0</v>
      </c>
      <c r="P111" t="s">
        <v>27</v>
      </c>
    </row>
    <row r="112" spans="1:16" x14ac:dyDescent="0.2">
      <c r="A112" s="34" t="s">
        <v>49</v>
      </c>
      <c r="E112" s="35" t="s">
        <v>50</v>
      </c>
    </row>
    <row r="113" spans="1:18" ht="51" x14ac:dyDescent="0.2">
      <c r="A113" s="36" t="s">
        <v>51</v>
      </c>
      <c r="E113" s="37" t="s">
        <v>1370</v>
      </c>
    </row>
    <row r="114" spans="1:18" ht="140.25" x14ac:dyDescent="0.2">
      <c r="A114" t="s">
        <v>53</v>
      </c>
      <c r="E114" s="35" t="s">
        <v>1234</v>
      </c>
    </row>
    <row r="115" spans="1:18" x14ac:dyDescent="0.2">
      <c r="A115" s="24" t="s">
        <v>45</v>
      </c>
      <c r="B115" s="28" t="s">
        <v>127</v>
      </c>
      <c r="C115" s="28" t="s">
        <v>1235</v>
      </c>
      <c r="D115" s="24" t="s">
        <v>50</v>
      </c>
      <c r="E115" s="29" t="s">
        <v>1236</v>
      </c>
      <c r="F115" s="30" t="s">
        <v>48</v>
      </c>
      <c r="G115" s="31">
        <v>5.4</v>
      </c>
      <c r="H115" s="32">
        <v>0</v>
      </c>
      <c r="I115" s="33">
        <f>ROUND(ROUND(H115,2)*ROUND(G115,3),2)</f>
        <v>0</v>
      </c>
      <c r="O115">
        <f>(I115*0)/100</f>
        <v>0</v>
      </c>
      <c r="P115" t="s">
        <v>27</v>
      </c>
    </row>
    <row r="116" spans="1:18" x14ac:dyDescent="0.2">
      <c r="A116" s="34" t="s">
        <v>49</v>
      </c>
      <c r="E116" s="35" t="s">
        <v>50</v>
      </c>
    </row>
    <row r="117" spans="1:18" ht="38.25" x14ac:dyDescent="0.2">
      <c r="A117" s="36" t="s">
        <v>51</v>
      </c>
      <c r="E117" s="37" t="s">
        <v>1371</v>
      </c>
    </row>
    <row r="118" spans="1:18" ht="140.25" x14ac:dyDescent="0.2">
      <c r="A118" t="s">
        <v>53</v>
      </c>
      <c r="E118" s="35" t="s">
        <v>1234</v>
      </c>
    </row>
    <row r="119" spans="1:18" x14ac:dyDescent="0.2">
      <c r="A119" s="24" t="s">
        <v>45</v>
      </c>
      <c r="B119" s="28" t="s">
        <v>132</v>
      </c>
      <c r="C119" s="28" t="s">
        <v>1242</v>
      </c>
      <c r="D119" s="24" t="s">
        <v>50</v>
      </c>
      <c r="E119" s="29" t="s">
        <v>1243</v>
      </c>
      <c r="F119" s="30" t="s">
        <v>73</v>
      </c>
      <c r="G119" s="31">
        <v>14.5</v>
      </c>
      <c r="H119" s="32">
        <v>0</v>
      </c>
      <c r="I119" s="33">
        <f>ROUND(ROUND(H119,2)*ROUND(G119,3),2)</f>
        <v>0</v>
      </c>
      <c r="O119">
        <f>(I119*21)/100</f>
        <v>0</v>
      </c>
      <c r="P119" t="s">
        <v>23</v>
      </c>
    </row>
    <row r="120" spans="1:18" x14ac:dyDescent="0.2">
      <c r="A120" s="34" t="s">
        <v>49</v>
      </c>
      <c r="E120" s="35" t="s">
        <v>50</v>
      </c>
    </row>
    <row r="121" spans="1:18" x14ac:dyDescent="0.2">
      <c r="A121" s="36" t="s">
        <v>51</v>
      </c>
      <c r="E121" s="37" t="s">
        <v>1372</v>
      </c>
    </row>
    <row r="122" spans="1:18" ht="38.25" x14ac:dyDescent="0.2">
      <c r="A122" t="s">
        <v>53</v>
      </c>
      <c r="E122" s="35" t="s">
        <v>1245</v>
      </c>
    </row>
    <row r="123" spans="1:18" ht="12.75" customHeight="1" x14ac:dyDescent="0.2">
      <c r="A123" s="12" t="s">
        <v>43</v>
      </c>
      <c r="B123" s="12"/>
      <c r="C123" s="38" t="s">
        <v>40</v>
      </c>
      <c r="D123" s="12"/>
      <c r="E123" s="26" t="s">
        <v>900</v>
      </c>
      <c r="F123" s="12"/>
      <c r="G123" s="12"/>
      <c r="H123" s="12"/>
      <c r="I123" s="39">
        <f>0+Q123</f>
        <v>0</v>
      </c>
      <c r="O123">
        <f>0+R123</f>
        <v>0</v>
      </c>
      <c r="Q123">
        <f>0+I124</f>
        <v>0</v>
      </c>
      <c r="R123">
        <f>0+O124</f>
        <v>0</v>
      </c>
    </row>
    <row r="124" spans="1:18" x14ac:dyDescent="0.2">
      <c r="A124" s="24" t="s">
        <v>45</v>
      </c>
      <c r="B124" s="28" t="s">
        <v>140</v>
      </c>
      <c r="C124" s="28" t="s">
        <v>1250</v>
      </c>
      <c r="D124" s="24" t="s">
        <v>50</v>
      </c>
      <c r="E124" s="29" t="s">
        <v>1251</v>
      </c>
      <c r="F124" s="30" t="s">
        <v>73</v>
      </c>
      <c r="G124" s="31">
        <v>3</v>
      </c>
      <c r="H124" s="32">
        <v>0</v>
      </c>
      <c r="I124" s="33">
        <f>ROUND(ROUND(H124,2)*ROUND(G124,3),2)</f>
        <v>0</v>
      </c>
      <c r="O124">
        <f>(I124*21)/100</f>
        <v>0</v>
      </c>
      <c r="P124" t="s">
        <v>23</v>
      </c>
    </row>
    <row r="125" spans="1:18" x14ac:dyDescent="0.2">
      <c r="A125" s="34" t="s">
        <v>49</v>
      </c>
      <c r="E125" s="35" t="s">
        <v>50</v>
      </c>
    </row>
    <row r="126" spans="1:18" x14ac:dyDescent="0.2">
      <c r="A126" s="36" t="s">
        <v>51</v>
      </c>
      <c r="E126" s="37" t="s">
        <v>1373</v>
      </c>
    </row>
    <row r="127" spans="1:18" ht="25.5" x14ac:dyDescent="0.2">
      <c r="A127" t="s">
        <v>53</v>
      </c>
      <c r="E127" s="35" t="s">
        <v>1253</v>
      </c>
    </row>
    <row r="128" spans="1:18" ht="12.75" customHeight="1" x14ac:dyDescent="0.2">
      <c r="A128" s="12" t="s">
        <v>43</v>
      </c>
      <c r="B128" s="12"/>
      <c r="C128" s="38" t="s">
        <v>17</v>
      </c>
      <c r="D128" s="12"/>
      <c r="E128" s="26" t="s">
        <v>469</v>
      </c>
      <c r="F128" s="12"/>
      <c r="G128" s="12"/>
      <c r="H128" s="12"/>
      <c r="I128" s="39">
        <f>0+Q128</f>
        <v>0</v>
      </c>
      <c r="O128">
        <f>0+R128</f>
        <v>0</v>
      </c>
      <c r="Q128">
        <f>0+I129+I133+I137</f>
        <v>0</v>
      </c>
      <c r="R128">
        <f>0+O129+O133+O137</f>
        <v>0</v>
      </c>
    </row>
    <row r="129" spans="1:16" ht="25.5" x14ac:dyDescent="0.2">
      <c r="A129" s="24" t="s">
        <v>45</v>
      </c>
      <c r="B129" s="28" t="s">
        <v>145</v>
      </c>
      <c r="C129" s="28" t="s">
        <v>1104</v>
      </c>
      <c r="D129" s="24" t="s">
        <v>50</v>
      </c>
      <c r="E129" s="29" t="s">
        <v>1105</v>
      </c>
      <c r="F129" s="41" t="s">
        <v>65</v>
      </c>
      <c r="G129" s="42">
        <v>77.238</v>
      </c>
      <c r="H129" s="43">
        <v>0</v>
      </c>
      <c r="I129" s="43">
        <f>ROUND(ROUND(H129,2)*ROUND(G129,3),2)</f>
        <v>0</v>
      </c>
      <c r="O129">
        <f>(I129*21)/100</f>
        <v>0</v>
      </c>
      <c r="P129" t="s">
        <v>23</v>
      </c>
    </row>
    <row r="130" spans="1:16" ht="25.5" x14ac:dyDescent="0.2">
      <c r="A130" s="34" t="s">
        <v>49</v>
      </c>
      <c r="E130" s="35" t="s">
        <v>473</v>
      </c>
      <c r="F130" s="44"/>
      <c r="G130" s="44"/>
      <c r="H130" s="44"/>
      <c r="I130" s="44"/>
    </row>
    <row r="131" spans="1:16" ht="63.75" x14ac:dyDescent="0.2">
      <c r="A131" s="36" t="s">
        <v>51</v>
      </c>
      <c r="E131" s="37" t="s">
        <v>1374</v>
      </c>
      <c r="F131" s="44"/>
      <c r="G131" s="44"/>
      <c r="H131" s="44"/>
      <c r="I131" s="44"/>
    </row>
    <row r="132" spans="1:16" ht="165.75" x14ac:dyDescent="0.2">
      <c r="A132" t="s">
        <v>53</v>
      </c>
      <c r="E132" s="35" t="s">
        <v>474</v>
      </c>
      <c r="F132" s="44"/>
      <c r="G132" s="44"/>
      <c r="H132" s="44"/>
      <c r="I132" s="44"/>
    </row>
    <row r="133" spans="1:16" ht="38.25" x14ac:dyDescent="0.2">
      <c r="A133" s="24" t="s">
        <v>45</v>
      </c>
      <c r="B133" s="28" t="s">
        <v>148</v>
      </c>
      <c r="C133" s="28" t="s">
        <v>471</v>
      </c>
      <c r="D133" s="24" t="s">
        <v>50</v>
      </c>
      <c r="E133" s="29" t="s">
        <v>472</v>
      </c>
      <c r="F133" s="41" t="s">
        <v>65</v>
      </c>
      <c r="G133" s="42">
        <v>31.693999999999999</v>
      </c>
      <c r="H133" s="43">
        <v>0</v>
      </c>
      <c r="I133" s="43">
        <f>ROUND(ROUND(H133,2)*ROUND(G133,3),2)</f>
        <v>0</v>
      </c>
      <c r="O133">
        <f>(I133*21)/100</f>
        <v>0</v>
      </c>
      <c r="P133" t="s">
        <v>23</v>
      </c>
    </row>
    <row r="134" spans="1:16" ht="25.5" x14ac:dyDescent="0.2">
      <c r="A134" s="34" t="s">
        <v>49</v>
      </c>
      <c r="E134" s="35" t="s">
        <v>473</v>
      </c>
      <c r="F134" s="44"/>
      <c r="G134" s="44"/>
      <c r="H134" s="44"/>
      <c r="I134" s="44"/>
    </row>
    <row r="135" spans="1:16" ht="51" x14ac:dyDescent="0.2">
      <c r="A135" s="36" t="s">
        <v>51</v>
      </c>
      <c r="E135" s="37" t="s">
        <v>1375</v>
      </c>
      <c r="F135" s="44"/>
      <c r="G135" s="44"/>
      <c r="H135" s="44"/>
      <c r="I135" s="44"/>
    </row>
    <row r="136" spans="1:16" ht="165.75" x14ac:dyDescent="0.2">
      <c r="A136" t="s">
        <v>53</v>
      </c>
      <c r="E136" s="35" t="s">
        <v>474</v>
      </c>
      <c r="F136" s="44"/>
      <c r="G136" s="44"/>
      <c r="H136" s="44"/>
      <c r="I136" s="44"/>
    </row>
    <row r="137" spans="1:16" ht="25.5" x14ac:dyDescent="0.2">
      <c r="A137" s="24" t="s">
        <v>45</v>
      </c>
      <c r="B137" s="28" t="s">
        <v>151</v>
      </c>
      <c r="C137" s="28" t="s">
        <v>1189</v>
      </c>
      <c r="D137" s="24" t="s">
        <v>50</v>
      </c>
      <c r="E137" s="29" t="s">
        <v>1190</v>
      </c>
      <c r="F137" s="41" t="s">
        <v>65</v>
      </c>
      <c r="G137" s="42">
        <v>19.2</v>
      </c>
      <c r="H137" s="43">
        <v>0</v>
      </c>
      <c r="I137" s="43">
        <f>ROUND(ROUND(H137,2)*ROUND(G137,3),2)</f>
        <v>0</v>
      </c>
      <c r="O137">
        <f>(I137*21)/100</f>
        <v>0</v>
      </c>
      <c r="P137" t="s">
        <v>23</v>
      </c>
    </row>
    <row r="138" spans="1:16" ht="25.5" x14ac:dyDescent="0.2">
      <c r="A138" s="34" t="s">
        <v>49</v>
      </c>
      <c r="E138" s="35" t="s">
        <v>473</v>
      </c>
      <c r="F138" s="44"/>
      <c r="G138" s="44"/>
      <c r="H138" s="44"/>
      <c r="I138" s="44"/>
    </row>
    <row r="139" spans="1:16" ht="38.25" x14ac:dyDescent="0.2">
      <c r="A139" s="36" t="s">
        <v>51</v>
      </c>
      <c r="E139" s="37" t="s">
        <v>1376</v>
      </c>
      <c r="F139" s="44"/>
      <c r="G139" s="44"/>
      <c r="H139" s="44"/>
      <c r="I139" s="44"/>
    </row>
    <row r="140" spans="1:16" ht="165.75" x14ac:dyDescent="0.2">
      <c r="A140" t="s">
        <v>53</v>
      </c>
      <c r="E140" s="35" t="s">
        <v>474</v>
      </c>
      <c r="F140" s="44"/>
      <c r="G140" s="44"/>
      <c r="H140" s="44"/>
      <c r="I140" s="44"/>
    </row>
  </sheetData>
  <sheetProtection algorithmName="SHA-512" hashValue="+ghD5UlSYZwtyQU71ZLcIyEckDXt43antDBltr4XsXz6Oafq5XNnxjNL/iwiVgiE//s8jZ7UFgS3j8jsbhXIpA==" saltValue="haquW7HIQ4ePaErzEkxZGA==" spinCount="100000"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R62"/>
  <sheetViews>
    <sheetView topLeftCell="B1" zoomScale="70" zoomScaleNormal="70" workbookViewId="0">
      <pane ySplit="7" topLeftCell="A48" activePane="bottomLeft" state="frozen"/>
      <selection sqref="A1:A3"/>
      <selection pane="bottomLeft" activeCell="H51" sqref="H5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0+O8+O25+O54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1377</v>
      </c>
      <c r="I3" s="40">
        <f>0+I8+I25+I54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1377</v>
      </c>
      <c r="D4" s="2"/>
      <c r="E4" s="20" t="s">
        <v>1378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29</v>
      </c>
      <c r="D8" s="21"/>
      <c r="E8" s="26" t="s">
        <v>999</v>
      </c>
      <c r="F8" s="21"/>
      <c r="G8" s="21"/>
      <c r="H8" s="21"/>
      <c r="I8" s="27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x14ac:dyDescent="0.2">
      <c r="A9" s="24" t="s">
        <v>45</v>
      </c>
      <c r="B9" s="28" t="s">
        <v>29</v>
      </c>
      <c r="C9" s="28" t="s">
        <v>1379</v>
      </c>
      <c r="D9" s="24" t="s">
        <v>50</v>
      </c>
      <c r="E9" s="29" t="s">
        <v>1380</v>
      </c>
      <c r="F9" s="30" t="s">
        <v>48</v>
      </c>
      <c r="G9" s="31">
        <v>1.2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4" t="s">
        <v>49</v>
      </c>
      <c r="E10" s="35" t="s">
        <v>50</v>
      </c>
    </row>
    <row r="11" spans="1:18" x14ac:dyDescent="0.2">
      <c r="A11" s="36" t="s">
        <v>51</v>
      </c>
      <c r="E11" s="37" t="s">
        <v>1381</v>
      </c>
    </row>
    <row r="12" spans="1:18" ht="63.75" x14ac:dyDescent="0.2">
      <c r="A12" t="s">
        <v>53</v>
      </c>
      <c r="E12" s="35" t="s">
        <v>1003</v>
      </c>
    </row>
    <row r="13" spans="1:18" x14ac:dyDescent="0.2">
      <c r="A13" s="24" t="s">
        <v>45</v>
      </c>
      <c r="B13" s="28" t="s">
        <v>23</v>
      </c>
      <c r="C13" s="28" t="s">
        <v>1382</v>
      </c>
      <c r="D13" s="24" t="s">
        <v>50</v>
      </c>
      <c r="E13" s="29" t="s">
        <v>1383</v>
      </c>
      <c r="F13" s="30" t="s">
        <v>940</v>
      </c>
      <c r="G13" s="31">
        <v>30</v>
      </c>
      <c r="H13" s="32">
        <v>0</v>
      </c>
      <c r="I13" s="33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34" t="s">
        <v>49</v>
      </c>
      <c r="E14" s="35" t="s">
        <v>50</v>
      </c>
    </row>
    <row r="15" spans="1:18" ht="51" x14ac:dyDescent="0.2">
      <c r="A15" s="36" t="s">
        <v>51</v>
      </c>
      <c r="E15" s="37" t="s">
        <v>1384</v>
      </c>
    </row>
    <row r="16" spans="1:18" ht="25.5" x14ac:dyDescent="0.2">
      <c r="A16" t="s">
        <v>53</v>
      </c>
      <c r="E16" s="35" t="s">
        <v>1007</v>
      </c>
    </row>
    <row r="17" spans="1:18" x14ac:dyDescent="0.2">
      <c r="A17" s="24" t="s">
        <v>45</v>
      </c>
      <c r="B17" s="28" t="s">
        <v>22</v>
      </c>
      <c r="C17" s="28" t="s">
        <v>1385</v>
      </c>
      <c r="D17" s="24" t="s">
        <v>50</v>
      </c>
      <c r="E17" s="29" t="s">
        <v>1386</v>
      </c>
      <c r="F17" s="30" t="s">
        <v>73</v>
      </c>
      <c r="G17" s="31">
        <v>17</v>
      </c>
      <c r="H17" s="32">
        <v>0</v>
      </c>
      <c r="I17" s="33">
        <f>ROUND(ROUND(H17,2)*ROUND(G17,3),2)</f>
        <v>0</v>
      </c>
      <c r="O17">
        <f>(I17*21)/100</f>
        <v>0</v>
      </c>
      <c r="P17" t="s">
        <v>23</v>
      </c>
    </row>
    <row r="18" spans="1:18" x14ac:dyDescent="0.2">
      <c r="A18" s="34" t="s">
        <v>49</v>
      </c>
      <c r="E18" s="35" t="s">
        <v>50</v>
      </c>
    </row>
    <row r="19" spans="1:18" x14ac:dyDescent="0.2">
      <c r="A19" s="36" t="s">
        <v>51</v>
      </c>
      <c r="E19" s="37" t="s">
        <v>1387</v>
      </c>
    </row>
    <row r="20" spans="1:18" ht="63.75" x14ac:dyDescent="0.2">
      <c r="A20" t="s">
        <v>53</v>
      </c>
      <c r="E20" s="35" t="s">
        <v>1003</v>
      </c>
    </row>
    <row r="21" spans="1:18" x14ac:dyDescent="0.2">
      <c r="A21" s="24" t="s">
        <v>45</v>
      </c>
      <c r="B21" s="28" t="s">
        <v>33</v>
      </c>
      <c r="C21" s="28" t="s">
        <v>1388</v>
      </c>
      <c r="D21" s="24" t="s">
        <v>50</v>
      </c>
      <c r="E21" s="29" t="s">
        <v>1389</v>
      </c>
      <c r="F21" s="30" t="s">
        <v>940</v>
      </c>
      <c r="G21" s="31">
        <v>26.574999999999999</v>
      </c>
      <c r="H21" s="32">
        <v>0</v>
      </c>
      <c r="I21" s="33">
        <f>ROUND(ROUND(H21,2)*ROUND(G21,3),2)</f>
        <v>0</v>
      </c>
      <c r="O21">
        <f>(I21*21)/100</f>
        <v>0</v>
      </c>
      <c r="P21" t="s">
        <v>23</v>
      </c>
    </row>
    <row r="22" spans="1:18" x14ac:dyDescent="0.2">
      <c r="A22" s="34" t="s">
        <v>49</v>
      </c>
      <c r="E22" s="35" t="s">
        <v>50</v>
      </c>
    </row>
    <row r="23" spans="1:18" ht="63.75" x14ac:dyDescent="0.2">
      <c r="A23" s="36" t="s">
        <v>51</v>
      </c>
      <c r="E23" s="37" t="s">
        <v>1390</v>
      </c>
    </row>
    <row r="24" spans="1:18" ht="25.5" x14ac:dyDescent="0.2">
      <c r="A24" t="s">
        <v>53</v>
      </c>
      <c r="E24" s="35" t="s">
        <v>1007</v>
      </c>
    </row>
    <row r="25" spans="1:18" ht="12.75" customHeight="1" x14ac:dyDescent="0.2">
      <c r="A25" s="12" t="s">
        <v>43</v>
      </c>
      <c r="B25" s="12"/>
      <c r="C25" s="38" t="s">
        <v>40</v>
      </c>
      <c r="D25" s="12"/>
      <c r="E25" s="26" t="s">
        <v>900</v>
      </c>
      <c r="F25" s="12"/>
      <c r="G25" s="12"/>
      <c r="H25" s="12"/>
      <c r="I25" s="39">
        <f>0+Q25</f>
        <v>0</v>
      </c>
      <c r="O25">
        <f>0+R25</f>
        <v>0</v>
      </c>
      <c r="Q25">
        <f>0+I26+I30+I34+I38+I42+I46+I50</f>
        <v>0</v>
      </c>
      <c r="R25">
        <f>0+O26+O30+O34+O38+O42+O46+O50</f>
        <v>0</v>
      </c>
    </row>
    <row r="26" spans="1:18" x14ac:dyDescent="0.2">
      <c r="A26" s="24" t="s">
        <v>45</v>
      </c>
      <c r="B26" s="28" t="s">
        <v>35</v>
      </c>
      <c r="C26" s="28" t="s">
        <v>1391</v>
      </c>
      <c r="D26" s="24" t="s">
        <v>50</v>
      </c>
      <c r="E26" s="29" t="s">
        <v>1392</v>
      </c>
      <c r="F26" s="30" t="s">
        <v>48</v>
      </c>
      <c r="G26" s="31">
        <v>0.75</v>
      </c>
      <c r="H26" s="32">
        <v>0</v>
      </c>
      <c r="I26" s="33">
        <f>ROUND(ROUND(H26,2)*ROUND(G26,3),2)</f>
        <v>0</v>
      </c>
      <c r="O26">
        <f>(I26*21)/100</f>
        <v>0</v>
      </c>
      <c r="P26" t="s">
        <v>23</v>
      </c>
    </row>
    <row r="27" spans="1:18" x14ac:dyDescent="0.2">
      <c r="A27" s="34" t="s">
        <v>49</v>
      </c>
      <c r="E27" s="35" t="s">
        <v>50</v>
      </c>
    </row>
    <row r="28" spans="1:18" x14ac:dyDescent="0.2">
      <c r="A28" s="36" t="s">
        <v>51</v>
      </c>
      <c r="E28" s="37" t="s">
        <v>1393</v>
      </c>
    </row>
    <row r="29" spans="1:18" ht="127.5" x14ac:dyDescent="0.2">
      <c r="A29" t="s">
        <v>53</v>
      </c>
      <c r="E29" s="35" t="s">
        <v>1394</v>
      </c>
    </row>
    <row r="30" spans="1:18" x14ac:dyDescent="0.2">
      <c r="A30" s="24" t="s">
        <v>45</v>
      </c>
      <c r="B30" s="28" t="s">
        <v>37</v>
      </c>
      <c r="C30" s="28" t="s">
        <v>1395</v>
      </c>
      <c r="D30" s="24" t="s">
        <v>50</v>
      </c>
      <c r="E30" s="29" t="s">
        <v>1396</v>
      </c>
      <c r="F30" s="30" t="s">
        <v>940</v>
      </c>
      <c r="G30" s="31">
        <v>18.75</v>
      </c>
      <c r="H30" s="32">
        <v>0</v>
      </c>
      <c r="I30" s="33">
        <f>ROUND(ROUND(H30,2)*ROUND(G30,3),2)</f>
        <v>0</v>
      </c>
      <c r="O30">
        <f>(I30*21)/100</f>
        <v>0</v>
      </c>
      <c r="P30" t="s">
        <v>23</v>
      </c>
    </row>
    <row r="31" spans="1:18" x14ac:dyDescent="0.2">
      <c r="A31" s="34" t="s">
        <v>49</v>
      </c>
      <c r="E31" s="35" t="s">
        <v>50</v>
      </c>
    </row>
    <row r="32" spans="1:18" ht="51" x14ac:dyDescent="0.2">
      <c r="A32" s="36" t="s">
        <v>51</v>
      </c>
      <c r="E32" s="37" t="s">
        <v>1397</v>
      </c>
    </row>
    <row r="33" spans="1:16" ht="25.5" x14ac:dyDescent="0.2">
      <c r="A33" t="s">
        <v>53</v>
      </c>
      <c r="E33" s="35" t="s">
        <v>1007</v>
      </c>
    </row>
    <row r="34" spans="1:16" x14ac:dyDescent="0.2">
      <c r="A34" s="24" t="s">
        <v>45</v>
      </c>
      <c r="B34" s="28" t="s">
        <v>67</v>
      </c>
      <c r="C34" s="28" t="s">
        <v>1398</v>
      </c>
      <c r="D34" s="24" t="s">
        <v>50</v>
      </c>
      <c r="E34" s="29" t="s">
        <v>1399</v>
      </c>
      <c r="F34" s="30" t="s">
        <v>65</v>
      </c>
      <c r="G34" s="31">
        <v>3.56</v>
      </c>
      <c r="H34" s="32">
        <v>0</v>
      </c>
      <c r="I34" s="33">
        <f>ROUND(ROUND(H34,2)*ROUND(G34,3),2)</f>
        <v>0</v>
      </c>
      <c r="O34">
        <f>(I34*21)/100</f>
        <v>0</v>
      </c>
      <c r="P34" t="s">
        <v>23</v>
      </c>
    </row>
    <row r="35" spans="1:16" x14ac:dyDescent="0.2">
      <c r="A35" s="34" t="s">
        <v>49</v>
      </c>
      <c r="E35" s="35" t="s">
        <v>50</v>
      </c>
    </row>
    <row r="36" spans="1:16" ht="51" x14ac:dyDescent="0.2">
      <c r="A36" s="36" t="s">
        <v>51</v>
      </c>
      <c r="E36" s="37" t="s">
        <v>1400</v>
      </c>
    </row>
    <row r="37" spans="1:16" ht="127.5" x14ac:dyDescent="0.2">
      <c r="A37" t="s">
        <v>53</v>
      </c>
      <c r="E37" s="35" t="s">
        <v>1401</v>
      </c>
    </row>
    <row r="38" spans="1:16" x14ac:dyDescent="0.2">
      <c r="A38" s="24" t="s">
        <v>45</v>
      </c>
      <c r="B38" s="28" t="s">
        <v>70</v>
      </c>
      <c r="C38" s="28" t="s">
        <v>1402</v>
      </c>
      <c r="D38" s="24" t="s">
        <v>50</v>
      </c>
      <c r="E38" s="29" t="s">
        <v>1403</v>
      </c>
      <c r="F38" s="30" t="s">
        <v>940</v>
      </c>
      <c r="G38" s="31">
        <v>35.6</v>
      </c>
      <c r="H38" s="32">
        <v>0</v>
      </c>
      <c r="I38" s="33">
        <f>ROUND(ROUND(H38,2)*ROUND(G38,3),2)</f>
        <v>0</v>
      </c>
      <c r="O38">
        <f>(I38*21)/100</f>
        <v>0</v>
      </c>
      <c r="P38" t="s">
        <v>23</v>
      </c>
    </row>
    <row r="39" spans="1:16" x14ac:dyDescent="0.2">
      <c r="A39" s="34" t="s">
        <v>49</v>
      </c>
      <c r="E39" s="35" t="s">
        <v>50</v>
      </c>
    </row>
    <row r="40" spans="1:16" ht="63.75" x14ac:dyDescent="0.2">
      <c r="A40" s="36" t="s">
        <v>51</v>
      </c>
      <c r="E40" s="37" t="s">
        <v>1404</v>
      </c>
    </row>
    <row r="41" spans="1:16" ht="25.5" x14ac:dyDescent="0.2">
      <c r="A41" t="s">
        <v>53</v>
      </c>
      <c r="E41" s="35" t="s">
        <v>1007</v>
      </c>
    </row>
    <row r="42" spans="1:16" x14ac:dyDescent="0.2">
      <c r="A42" s="24" t="s">
        <v>45</v>
      </c>
      <c r="B42" s="28" t="s">
        <v>40</v>
      </c>
      <c r="C42" s="28" t="s">
        <v>1405</v>
      </c>
      <c r="D42" s="24" t="s">
        <v>50</v>
      </c>
      <c r="E42" s="29" t="s">
        <v>1406</v>
      </c>
      <c r="F42" s="30" t="s">
        <v>1407</v>
      </c>
      <c r="G42" s="31">
        <v>27.5</v>
      </c>
      <c r="H42" s="32">
        <v>0</v>
      </c>
      <c r="I42" s="33">
        <f>ROUND(ROUND(H42,2)*ROUND(G42,3),2)</f>
        <v>0</v>
      </c>
      <c r="O42">
        <f>(I42*21)/100</f>
        <v>0</v>
      </c>
      <c r="P42" t="s">
        <v>23</v>
      </c>
    </row>
    <row r="43" spans="1:16" x14ac:dyDescent="0.2">
      <c r="A43" s="34" t="s">
        <v>49</v>
      </c>
      <c r="E43" s="35" t="s">
        <v>50</v>
      </c>
    </row>
    <row r="44" spans="1:16" x14ac:dyDescent="0.2">
      <c r="A44" s="36" t="s">
        <v>51</v>
      </c>
      <c r="E44" s="37" t="s">
        <v>1408</v>
      </c>
    </row>
    <row r="45" spans="1:16" ht="229.5" x14ac:dyDescent="0.2">
      <c r="A45" t="s">
        <v>53</v>
      </c>
      <c r="E45" s="35" t="s">
        <v>1409</v>
      </c>
    </row>
    <row r="46" spans="1:16" x14ac:dyDescent="0.2">
      <c r="A46" s="24" t="s">
        <v>45</v>
      </c>
      <c r="B46" s="28" t="s">
        <v>42</v>
      </c>
      <c r="C46" s="28" t="s">
        <v>1410</v>
      </c>
      <c r="D46" s="24" t="s">
        <v>50</v>
      </c>
      <c r="E46" s="29" t="s">
        <v>1411</v>
      </c>
      <c r="F46" s="30" t="s">
        <v>940</v>
      </c>
      <c r="G46" s="31">
        <v>23.75</v>
      </c>
      <c r="H46" s="32">
        <v>0</v>
      </c>
      <c r="I46" s="33">
        <f>ROUND(ROUND(H46,2)*ROUND(G46,3),2)</f>
        <v>0</v>
      </c>
      <c r="O46">
        <f>(I46*21)/100</f>
        <v>0</v>
      </c>
      <c r="P46" t="s">
        <v>23</v>
      </c>
    </row>
    <row r="47" spans="1:16" x14ac:dyDescent="0.2">
      <c r="A47" s="34" t="s">
        <v>49</v>
      </c>
      <c r="E47" s="35" t="s">
        <v>50</v>
      </c>
    </row>
    <row r="48" spans="1:16" ht="51" x14ac:dyDescent="0.2">
      <c r="A48" s="36" t="s">
        <v>51</v>
      </c>
      <c r="E48" s="37" t="s">
        <v>1412</v>
      </c>
    </row>
    <row r="49" spans="1:18" ht="25.5" x14ac:dyDescent="0.2">
      <c r="A49" t="s">
        <v>53</v>
      </c>
      <c r="E49" s="35" t="s">
        <v>1007</v>
      </c>
    </row>
    <row r="50" spans="1:18" x14ac:dyDescent="0.2">
      <c r="A50" s="24" t="s">
        <v>45</v>
      </c>
      <c r="B50" s="28" t="s">
        <v>79</v>
      </c>
      <c r="C50" s="28" t="s">
        <v>1413</v>
      </c>
      <c r="D50" s="24" t="s">
        <v>50</v>
      </c>
      <c r="E50" s="29" t="s">
        <v>1414</v>
      </c>
      <c r="F50" s="30" t="s">
        <v>110</v>
      </c>
      <c r="G50" s="31">
        <v>1</v>
      </c>
      <c r="H50" s="32">
        <v>0</v>
      </c>
      <c r="I50" s="33">
        <f>ROUND(ROUND(H50,2)*ROUND(G50,3),2)</f>
        <v>0</v>
      </c>
      <c r="O50">
        <f>(I50*0)/100</f>
        <v>0</v>
      </c>
      <c r="P50" t="s">
        <v>27</v>
      </c>
    </row>
    <row r="51" spans="1:18" x14ac:dyDescent="0.2">
      <c r="A51" s="34" t="s">
        <v>49</v>
      </c>
      <c r="E51" s="35" t="s">
        <v>1415</v>
      </c>
    </row>
    <row r="52" spans="1:18" x14ac:dyDescent="0.2">
      <c r="A52" s="36" t="s">
        <v>51</v>
      </c>
      <c r="E52" s="37" t="s">
        <v>1416</v>
      </c>
    </row>
    <row r="53" spans="1:18" ht="229.5" x14ac:dyDescent="0.2">
      <c r="A53" t="s">
        <v>53</v>
      </c>
      <c r="E53" s="35" t="s">
        <v>1417</v>
      </c>
    </row>
    <row r="54" spans="1:18" ht="12.75" customHeight="1" x14ac:dyDescent="0.2">
      <c r="A54" s="12" t="s">
        <v>43</v>
      </c>
      <c r="B54" s="12"/>
      <c r="C54" s="38" t="s">
        <v>17</v>
      </c>
      <c r="D54" s="12"/>
      <c r="E54" s="26" t="s">
        <v>469</v>
      </c>
      <c r="F54" s="12"/>
      <c r="G54" s="12"/>
      <c r="H54" s="12"/>
      <c r="I54" s="39">
        <f>0+Q54</f>
        <v>0</v>
      </c>
      <c r="O54">
        <f>0+R54</f>
        <v>0</v>
      </c>
      <c r="Q54">
        <f>0+I55+I59</f>
        <v>0</v>
      </c>
      <c r="R54">
        <f>0+O55+O59</f>
        <v>0</v>
      </c>
    </row>
    <row r="55" spans="1:18" ht="25.5" x14ac:dyDescent="0.2">
      <c r="A55" s="24" t="s">
        <v>45</v>
      </c>
      <c r="B55" s="28" t="s">
        <v>83</v>
      </c>
      <c r="C55" s="28" t="s">
        <v>476</v>
      </c>
      <c r="D55" s="24" t="s">
        <v>50</v>
      </c>
      <c r="E55" s="29" t="s">
        <v>477</v>
      </c>
      <c r="F55" s="41" t="s">
        <v>65</v>
      </c>
      <c r="G55" s="42">
        <v>7.5330000000000004</v>
      </c>
      <c r="H55" s="43">
        <v>0</v>
      </c>
      <c r="I55" s="43">
        <f>ROUND(ROUND(H55,2)*ROUND(G55,3),2)</f>
        <v>0</v>
      </c>
      <c r="O55">
        <f>(I55*21)/100</f>
        <v>0</v>
      </c>
      <c r="P55" t="s">
        <v>23</v>
      </c>
    </row>
    <row r="56" spans="1:18" ht="25.5" x14ac:dyDescent="0.2">
      <c r="A56" s="34" t="s">
        <v>49</v>
      </c>
      <c r="E56" s="35" t="s">
        <v>473</v>
      </c>
      <c r="F56" s="44"/>
      <c r="G56" s="44"/>
      <c r="H56" s="44"/>
      <c r="I56" s="44"/>
    </row>
    <row r="57" spans="1:18" ht="76.5" x14ac:dyDescent="0.2">
      <c r="A57" s="36" t="s">
        <v>51</v>
      </c>
      <c r="E57" s="37" t="s">
        <v>1418</v>
      </c>
      <c r="F57" s="44"/>
      <c r="G57" s="44"/>
      <c r="H57" s="44"/>
      <c r="I57" s="44"/>
    </row>
    <row r="58" spans="1:18" ht="165.75" x14ac:dyDescent="0.2">
      <c r="A58" t="s">
        <v>53</v>
      </c>
      <c r="E58" s="35" t="s">
        <v>474</v>
      </c>
      <c r="F58" s="44"/>
      <c r="G58" s="44"/>
      <c r="H58" s="44"/>
      <c r="I58" s="44"/>
    </row>
    <row r="59" spans="1:18" ht="25.5" x14ac:dyDescent="0.2">
      <c r="A59" s="24" t="s">
        <v>45</v>
      </c>
      <c r="B59" s="28" t="s">
        <v>87</v>
      </c>
      <c r="C59" s="28" t="s">
        <v>1419</v>
      </c>
      <c r="D59" s="24" t="s">
        <v>50</v>
      </c>
      <c r="E59" s="29" t="s">
        <v>1420</v>
      </c>
      <c r="F59" s="41" t="s">
        <v>65</v>
      </c>
      <c r="G59" s="42">
        <v>2.375</v>
      </c>
      <c r="H59" s="43">
        <v>0</v>
      </c>
      <c r="I59" s="43">
        <f>ROUND(ROUND(H59,2)*ROUND(G59,3),2)</f>
        <v>0</v>
      </c>
      <c r="O59">
        <f>(I59*21)/100</f>
        <v>0</v>
      </c>
      <c r="P59" t="s">
        <v>23</v>
      </c>
    </row>
    <row r="60" spans="1:18" ht="25.5" x14ac:dyDescent="0.2">
      <c r="A60" s="34" t="s">
        <v>49</v>
      </c>
      <c r="E60" s="35" t="s">
        <v>473</v>
      </c>
      <c r="F60" s="44"/>
      <c r="G60" s="44"/>
      <c r="H60" s="44"/>
      <c r="I60" s="44"/>
    </row>
    <row r="61" spans="1:18" ht="38.25" x14ac:dyDescent="0.2">
      <c r="A61" s="36" t="s">
        <v>51</v>
      </c>
      <c r="E61" s="37" t="s">
        <v>1421</v>
      </c>
      <c r="F61" s="44"/>
      <c r="G61" s="44"/>
      <c r="H61" s="44"/>
      <c r="I61" s="44"/>
    </row>
    <row r="62" spans="1:18" ht="165.75" x14ac:dyDescent="0.2">
      <c r="A62" t="s">
        <v>53</v>
      </c>
      <c r="E62" s="35" t="s">
        <v>474</v>
      </c>
      <c r="F62" s="44"/>
      <c r="G62" s="44"/>
      <c r="H62" s="44"/>
      <c r="I62" s="44"/>
    </row>
  </sheetData>
  <sheetProtection algorithmName="SHA-512" hashValue="L7j0+EJI0M1FRMQ+l6dxa+jGD89gPVPSrpzzVkdFFnnWoXs4mKmWI9O7CtONPdIx173waHa2jd/WYuqkcCP+TA==" saltValue="3GUcIQVD6C5LsxqNU66pmw==" spinCount="100000"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R54"/>
  <sheetViews>
    <sheetView topLeftCell="B1" workbookViewId="0">
      <pane ySplit="7" topLeftCell="A49" activePane="bottomLeft" state="frozen"/>
      <selection sqref="A1:A3"/>
      <selection pane="bottomLeft" activeCell="G54" sqref="G54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0+O8+O21+O50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1422</v>
      </c>
      <c r="I3" s="40">
        <f>0+I8+I21+I50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1422</v>
      </c>
      <c r="D4" s="2"/>
      <c r="E4" s="20" t="s">
        <v>1423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29</v>
      </c>
      <c r="D8" s="21"/>
      <c r="E8" s="26" t="s">
        <v>999</v>
      </c>
      <c r="F8" s="21"/>
      <c r="G8" s="21"/>
      <c r="H8" s="21"/>
      <c r="I8" s="27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x14ac:dyDescent="0.2">
      <c r="A9" s="24" t="s">
        <v>45</v>
      </c>
      <c r="B9" s="28" t="s">
        <v>29</v>
      </c>
      <c r="C9" s="28" t="s">
        <v>1424</v>
      </c>
      <c r="D9" s="24" t="s">
        <v>50</v>
      </c>
      <c r="E9" s="29" t="s">
        <v>1425</v>
      </c>
      <c r="F9" s="30" t="s">
        <v>48</v>
      </c>
      <c r="G9" s="31">
        <v>1.5840000000000001</v>
      </c>
      <c r="H9" s="32">
        <v>0</v>
      </c>
      <c r="I9" s="33">
        <f>ROUND(ROUND(H9,2)*ROUND(G9,3),2)</f>
        <v>0</v>
      </c>
      <c r="O9">
        <f>(I9*0)/100</f>
        <v>0</v>
      </c>
      <c r="P9" t="s">
        <v>27</v>
      </c>
    </row>
    <row r="10" spans="1:18" x14ac:dyDescent="0.2">
      <c r="A10" s="34" t="s">
        <v>49</v>
      </c>
      <c r="E10" s="35" t="s">
        <v>50</v>
      </c>
    </row>
    <row r="11" spans="1:18" x14ac:dyDescent="0.2">
      <c r="A11" s="36" t="s">
        <v>51</v>
      </c>
      <c r="E11" s="37" t="s">
        <v>1426</v>
      </c>
    </row>
    <row r="12" spans="1:18" ht="318.75" x14ac:dyDescent="0.2">
      <c r="A12" t="s">
        <v>53</v>
      </c>
      <c r="E12" s="35" t="s">
        <v>1427</v>
      </c>
    </row>
    <row r="13" spans="1:18" x14ac:dyDescent="0.2">
      <c r="A13" s="24" t="s">
        <v>45</v>
      </c>
      <c r="B13" s="28" t="s">
        <v>23</v>
      </c>
      <c r="C13" s="28" t="s">
        <v>1428</v>
      </c>
      <c r="D13" s="24" t="s">
        <v>50</v>
      </c>
      <c r="E13" s="29" t="s">
        <v>1429</v>
      </c>
      <c r="F13" s="30" t="s">
        <v>512</v>
      </c>
      <c r="G13" s="31">
        <v>15.84</v>
      </c>
      <c r="H13" s="32">
        <v>0</v>
      </c>
      <c r="I13" s="33">
        <f>ROUND(ROUND(H13,2)*ROUND(G13,3),2)</f>
        <v>0</v>
      </c>
      <c r="O13">
        <f>(I13*0)/100</f>
        <v>0</v>
      </c>
      <c r="P13" t="s">
        <v>27</v>
      </c>
    </row>
    <row r="14" spans="1:18" x14ac:dyDescent="0.2">
      <c r="A14" s="34" t="s">
        <v>49</v>
      </c>
      <c r="E14" s="35" t="s">
        <v>50</v>
      </c>
    </row>
    <row r="15" spans="1:18" ht="38.25" x14ac:dyDescent="0.2">
      <c r="A15" s="36" t="s">
        <v>51</v>
      </c>
      <c r="E15" s="37" t="s">
        <v>1430</v>
      </c>
    </row>
    <row r="16" spans="1:18" ht="25.5" x14ac:dyDescent="0.2">
      <c r="A16" t="s">
        <v>53</v>
      </c>
      <c r="E16" s="35" t="s">
        <v>1019</v>
      </c>
    </row>
    <row r="17" spans="1:18" x14ac:dyDescent="0.2">
      <c r="A17" s="24" t="s">
        <v>45</v>
      </c>
      <c r="B17" s="28" t="s">
        <v>22</v>
      </c>
      <c r="C17" s="28" t="s">
        <v>1036</v>
      </c>
      <c r="D17" s="24" t="s">
        <v>50</v>
      </c>
      <c r="E17" s="29" t="s">
        <v>1037</v>
      </c>
      <c r="F17" s="30" t="s">
        <v>48</v>
      </c>
      <c r="G17" s="31">
        <v>1.5840000000000001</v>
      </c>
      <c r="H17" s="32">
        <v>0</v>
      </c>
      <c r="I17" s="33">
        <f>ROUND(ROUND(H17,2)*ROUND(G17,3),2)</f>
        <v>0</v>
      </c>
      <c r="O17">
        <f>(I17*21)/100</f>
        <v>0</v>
      </c>
      <c r="P17" t="s">
        <v>23</v>
      </c>
    </row>
    <row r="18" spans="1:18" x14ac:dyDescent="0.2">
      <c r="A18" s="34" t="s">
        <v>49</v>
      </c>
      <c r="E18" s="35" t="s">
        <v>1037</v>
      </c>
    </row>
    <row r="19" spans="1:18" x14ac:dyDescent="0.2">
      <c r="A19" s="36" t="s">
        <v>51</v>
      </c>
      <c r="E19" s="37" t="s">
        <v>1426</v>
      </c>
    </row>
    <row r="20" spans="1:18" ht="127.5" x14ac:dyDescent="0.2">
      <c r="A20" t="s">
        <v>53</v>
      </c>
      <c r="E20" s="35" t="s">
        <v>1431</v>
      </c>
    </row>
    <row r="21" spans="1:18" ht="12.75" customHeight="1" x14ac:dyDescent="0.2">
      <c r="A21" s="12" t="s">
        <v>43</v>
      </c>
      <c r="B21" s="12"/>
      <c r="C21" s="38" t="s">
        <v>40</v>
      </c>
      <c r="D21" s="12"/>
      <c r="E21" s="26" t="s">
        <v>900</v>
      </c>
      <c r="F21" s="12"/>
      <c r="G21" s="12"/>
      <c r="H21" s="12"/>
      <c r="I21" s="39">
        <f>0+Q21</f>
        <v>0</v>
      </c>
      <c r="O21">
        <f>0+R21</f>
        <v>0</v>
      </c>
      <c r="Q21">
        <f>0+I22+I26+I30+I34+I38+I42+I46</f>
        <v>0</v>
      </c>
      <c r="R21">
        <f>0+O22+O26+O30+O34+O38+O42+O46</f>
        <v>0</v>
      </c>
    </row>
    <row r="22" spans="1:18" x14ac:dyDescent="0.2">
      <c r="A22" s="24" t="s">
        <v>45</v>
      </c>
      <c r="B22" s="28" t="s">
        <v>33</v>
      </c>
      <c r="C22" s="28" t="s">
        <v>1432</v>
      </c>
      <c r="D22" s="24" t="s">
        <v>50</v>
      </c>
      <c r="E22" s="29" t="s">
        <v>1433</v>
      </c>
      <c r="F22" s="30" t="s">
        <v>110</v>
      </c>
      <c r="G22" s="31">
        <v>3</v>
      </c>
      <c r="H22" s="32">
        <v>0</v>
      </c>
      <c r="I22" s="33">
        <f>ROUND(ROUND(H22,2)*ROUND(G22,3),2)</f>
        <v>0</v>
      </c>
      <c r="O22">
        <f>(I22*21)/100</f>
        <v>0</v>
      </c>
      <c r="P22" t="s">
        <v>23</v>
      </c>
    </row>
    <row r="23" spans="1:18" x14ac:dyDescent="0.2">
      <c r="A23" s="34" t="s">
        <v>49</v>
      </c>
      <c r="E23" s="35" t="s">
        <v>50</v>
      </c>
    </row>
    <row r="24" spans="1:18" x14ac:dyDescent="0.2">
      <c r="A24" s="36" t="s">
        <v>51</v>
      </c>
      <c r="E24" s="37" t="s">
        <v>1434</v>
      </c>
    </row>
    <row r="25" spans="1:18" ht="127.5" x14ac:dyDescent="0.2">
      <c r="A25" t="s">
        <v>53</v>
      </c>
      <c r="E25" s="35" t="s">
        <v>1435</v>
      </c>
    </row>
    <row r="26" spans="1:18" ht="25.5" x14ac:dyDescent="0.2">
      <c r="A26" s="24" t="s">
        <v>45</v>
      </c>
      <c r="B26" s="28" t="s">
        <v>35</v>
      </c>
      <c r="C26" s="28" t="s">
        <v>1436</v>
      </c>
      <c r="D26" s="24" t="s">
        <v>50</v>
      </c>
      <c r="E26" s="29" t="s">
        <v>1437</v>
      </c>
      <c r="F26" s="30" t="s">
        <v>110</v>
      </c>
      <c r="G26" s="31">
        <v>3</v>
      </c>
      <c r="H26" s="32">
        <v>0</v>
      </c>
      <c r="I26" s="33">
        <f>ROUND(ROUND(H26,2)*ROUND(G26,3),2)</f>
        <v>0</v>
      </c>
      <c r="O26">
        <f>(I26*21)/100</f>
        <v>0</v>
      </c>
      <c r="P26" t="s">
        <v>23</v>
      </c>
    </row>
    <row r="27" spans="1:18" x14ac:dyDescent="0.2">
      <c r="A27" s="34" t="s">
        <v>49</v>
      </c>
      <c r="E27" s="35" t="s">
        <v>50</v>
      </c>
    </row>
    <row r="28" spans="1:18" x14ac:dyDescent="0.2">
      <c r="A28" s="36" t="s">
        <v>51</v>
      </c>
      <c r="E28" s="37" t="s">
        <v>1438</v>
      </c>
    </row>
    <row r="29" spans="1:18" ht="165.75" x14ac:dyDescent="0.2">
      <c r="A29" t="s">
        <v>53</v>
      </c>
      <c r="E29" s="35" t="s">
        <v>1439</v>
      </c>
    </row>
    <row r="30" spans="1:18" x14ac:dyDescent="0.2">
      <c r="A30" s="24" t="s">
        <v>45</v>
      </c>
      <c r="B30" s="28" t="s">
        <v>37</v>
      </c>
      <c r="C30" s="28" t="s">
        <v>1440</v>
      </c>
      <c r="D30" s="24" t="s">
        <v>50</v>
      </c>
      <c r="E30" s="29" t="s">
        <v>1441</v>
      </c>
      <c r="F30" s="30" t="s">
        <v>110</v>
      </c>
      <c r="G30" s="31">
        <v>2</v>
      </c>
      <c r="H30" s="32">
        <v>0</v>
      </c>
      <c r="I30" s="33">
        <f>ROUND(ROUND(H30,2)*ROUND(G30,3),2)</f>
        <v>0</v>
      </c>
      <c r="O30">
        <f>(I30*21)/100</f>
        <v>0</v>
      </c>
      <c r="P30" t="s">
        <v>23</v>
      </c>
    </row>
    <row r="31" spans="1:18" x14ac:dyDescent="0.2">
      <c r="A31" s="34" t="s">
        <v>49</v>
      </c>
      <c r="E31" s="35" t="s">
        <v>50</v>
      </c>
    </row>
    <row r="32" spans="1:18" x14ac:dyDescent="0.2">
      <c r="A32" s="36" t="s">
        <v>51</v>
      </c>
      <c r="E32" s="37" t="s">
        <v>1442</v>
      </c>
    </row>
    <row r="33" spans="1:16" ht="165.75" x14ac:dyDescent="0.2">
      <c r="A33" t="s">
        <v>53</v>
      </c>
      <c r="E33" s="35" t="s">
        <v>1443</v>
      </c>
    </row>
    <row r="34" spans="1:16" x14ac:dyDescent="0.2">
      <c r="A34" s="24" t="s">
        <v>45</v>
      </c>
      <c r="B34" s="28" t="s">
        <v>67</v>
      </c>
      <c r="C34" s="28" t="s">
        <v>1444</v>
      </c>
      <c r="D34" s="24" t="s">
        <v>50</v>
      </c>
      <c r="E34" s="29" t="s">
        <v>1445</v>
      </c>
      <c r="F34" s="30" t="s">
        <v>110</v>
      </c>
      <c r="G34" s="31">
        <v>1</v>
      </c>
      <c r="H34" s="32">
        <v>0</v>
      </c>
      <c r="I34" s="33">
        <f>ROUND(ROUND(H34,2)*ROUND(G34,3),2)</f>
        <v>0</v>
      </c>
      <c r="O34">
        <f>(I34*21)/100</f>
        <v>0</v>
      </c>
      <c r="P34" t="s">
        <v>23</v>
      </c>
    </row>
    <row r="35" spans="1:16" x14ac:dyDescent="0.2">
      <c r="A35" s="34" t="s">
        <v>49</v>
      </c>
      <c r="E35" s="35" t="s">
        <v>50</v>
      </c>
    </row>
    <row r="36" spans="1:16" x14ac:dyDescent="0.2">
      <c r="A36" s="36" t="s">
        <v>51</v>
      </c>
      <c r="E36" s="37" t="s">
        <v>1446</v>
      </c>
    </row>
    <row r="37" spans="1:16" ht="165.75" x14ac:dyDescent="0.2">
      <c r="A37" t="s">
        <v>53</v>
      </c>
      <c r="E37" s="35" t="s">
        <v>1443</v>
      </c>
    </row>
    <row r="38" spans="1:16" x14ac:dyDescent="0.2">
      <c r="A38" s="24" t="s">
        <v>45</v>
      </c>
      <c r="B38" s="28" t="s">
        <v>70</v>
      </c>
      <c r="C38" s="28" t="s">
        <v>1447</v>
      </c>
      <c r="D38" s="24" t="s">
        <v>50</v>
      </c>
      <c r="E38" s="29" t="s">
        <v>1448</v>
      </c>
      <c r="F38" s="30" t="s">
        <v>110</v>
      </c>
      <c r="G38" s="31">
        <v>2</v>
      </c>
      <c r="H38" s="32">
        <v>0</v>
      </c>
      <c r="I38" s="33">
        <f>ROUND(ROUND(H38,2)*ROUND(G38,3),2)</f>
        <v>0</v>
      </c>
      <c r="O38">
        <f>(I38*21)/100</f>
        <v>0</v>
      </c>
      <c r="P38" t="s">
        <v>23</v>
      </c>
    </row>
    <row r="39" spans="1:16" x14ac:dyDescent="0.2">
      <c r="A39" s="34" t="s">
        <v>49</v>
      </c>
      <c r="E39" s="35" t="s">
        <v>50</v>
      </c>
    </row>
    <row r="40" spans="1:16" x14ac:dyDescent="0.2">
      <c r="A40" s="36" t="s">
        <v>51</v>
      </c>
      <c r="E40" s="37" t="s">
        <v>1449</v>
      </c>
    </row>
    <row r="41" spans="1:16" ht="165.75" x14ac:dyDescent="0.2">
      <c r="A41" t="s">
        <v>53</v>
      </c>
      <c r="E41" s="35" t="s">
        <v>1443</v>
      </c>
    </row>
    <row r="42" spans="1:16" x14ac:dyDescent="0.2">
      <c r="A42" s="24" t="s">
        <v>45</v>
      </c>
      <c r="B42" s="28" t="s">
        <v>40</v>
      </c>
      <c r="C42" s="28" t="s">
        <v>1450</v>
      </c>
      <c r="D42" s="24" t="s">
        <v>50</v>
      </c>
      <c r="E42" s="29" t="s">
        <v>1451</v>
      </c>
      <c r="F42" s="30" t="s">
        <v>110</v>
      </c>
      <c r="G42" s="31">
        <v>2</v>
      </c>
      <c r="H42" s="32">
        <v>0</v>
      </c>
      <c r="I42" s="33">
        <f>ROUND(ROUND(H42,2)*ROUND(G42,3),2)</f>
        <v>0</v>
      </c>
      <c r="O42">
        <f>(I42*21)/100</f>
        <v>0</v>
      </c>
      <c r="P42" t="s">
        <v>23</v>
      </c>
    </row>
    <row r="43" spans="1:16" x14ac:dyDescent="0.2">
      <c r="A43" s="34" t="s">
        <v>49</v>
      </c>
      <c r="E43" s="35" t="s">
        <v>50</v>
      </c>
    </row>
    <row r="44" spans="1:16" x14ac:dyDescent="0.2">
      <c r="A44" s="36" t="s">
        <v>51</v>
      </c>
      <c r="E44" s="37" t="s">
        <v>1452</v>
      </c>
    </row>
    <row r="45" spans="1:16" ht="165.75" x14ac:dyDescent="0.2">
      <c r="A45" t="s">
        <v>53</v>
      </c>
      <c r="E45" s="35" t="s">
        <v>1443</v>
      </c>
    </row>
    <row r="46" spans="1:16" x14ac:dyDescent="0.2">
      <c r="A46" s="24" t="s">
        <v>45</v>
      </c>
      <c r="B46" s="28" t="s">
        <v>42</v>
      </c>
      <c r="C46" s="28" t="s">
        <v>1453</v>
      </c>
      <c r="D46" s="24" t="s">
        <v>50</v>
      </c>
      <c r="E46" s="29" t="s">
        <v>1454</v>
      </c>
      <c r="F46" s="30" t="s">
        <v>110</v>
      </c>
      <c r="G46" s="31">
        <v>9</v>
      </c>
      <c r="H46" s="32">
        <v>0</v>
      </c>
      <c r="I46" s="33">
        <f>ROUND(ROUND(H46,2)*ROUND(G46,3),2)</f>
        <v>0</v>
      </c>
      <c r="O46">
        <f>(I46*21)/100</f>
        <v>0</v>
      </c>
      <c r="P46" t="s">
        <v>23</v>
      </c>
    </row>
    <row r="47" spans="1:16" x14ac:dyDescent="0.2">
      <c r="A47" s="34" t="s">
        <v>49</v>
      </c>
      <c r="E47" s="35" t="s">
        <v>50</v>
      </c>
    </row>
    <row r="48" spans="1:16" x14ac:dyDescent="0.2">
      <c r="A48" s="36" t="s">
        <v>51</v>
      </c>
      <c r="E48" s="37" t="s">
        <v>1455</v>
      </c>
    </row>
    <row r="49" spans="1:18" ht="140.25" x14ac:dyDescent="0.2">
      <c r="A49" t="s">
        <v>53</v>
      </c>
      <c r="E49" s="35" t="s">
        <v>1456</v>
      </c>
    </row>
    <row r="50" spans="1:18" ht="12.75" customHeight="1" x14ac:dyDescent="0.2">
      <c r="A50" s="12" t="s">
        <v>43</v>
      </c>
      <c r="B50" s="12"/>
      <c r="C50" s="38" t="s">
        <v>17</v>
      </c>
      <c r="D50" s="12"/>
      <c r="E50" s="26" t="s">
        <v>469</v>
      </c>
      <c r="F50" s="12"/>
      <c r="G50" s="12"/>
      <c r="H50" s="12"/>
      <c r="I50" s="39">
        <f>0+Q50</f>
        <v>0</v>
      </c>
      <c r="O50">
        <f>0+R50</f>
        <v>0</v>
      </c>
      <c r="Q50">
        <f>0+I51</f>
        <v>0</v>
      </c>
      <c r="R50">
        <f>0+O51</f>
        <v>0</v>
      </c>
    </row>
    <row r="51" spans="1:18" ht="25.5" x14ac:dyDescent="0.2">
      <c r="A51" s="24" t="s">
        <v>45</v>
      </c>
      <c r="B51" s="28" t="s">
        <v>79</v>
      </c>
      <c r="C51" s="28" t="s">
        <v>1104</v>
      </c>
      <c r="D51" s="24" t="s">
        <v>50</v>
      </c>
      <c r="E51" s="29" t="s">
        <v>1105</v>
      </c>
      <c r="F51" s="41" t="s">
        <v>65</v>
      </c>
      <c r="G51" s="42">
        <v>3.3260000000000001</v>
      </c>
      <c r="H51" s="43">
        <v>0</v>
      </c>
      <c r="I51" s="43">
        <f>ROUND(ROUND(H51,2)*ROUND(G51,3),2)</f>
        <v>0</v>
      </c>
      <c r="O51">
        <f>(I51*0)/100</f>
        <v>0</v>
      </c>
      <c r="P51" t="s">
        <v>27</v>
      </c>
    </row>
    <row r="52" spans="1:18" ht="25.5" x14ac:dyDescent="0.2">
      <c r="A52" s="34" t="s">
        <v>49</v>
      </c>
      <c r="E52" s="35" t="s">
        <v>473</v>
      </c>
      <c r="F52" s="44"/>
      <c r="G52" s="44"/>
      <c r="H52" s="44"/>
      <c r="I52" s="44"/>
    </row>
    <row r="53" spans="1:18" ht="38.25" x14ac:dyDescent="0.2">
      <c r="A53" s="36" t="s">
        <v>51</v>
      </c>
      <c r="E53" s="37" t="s">
        <v>1457</v>
      </c>
      <c r="F53" s="44"/>
      <c r="G53" s="44"/>
      <c r="H53" s="44"/>
      <c r="I53" s="44"/>
    </row>
    <row r="54" spans="1:18" ht="165.75" x14ac:dyDescent="0.2">
      <c r="A54" t="s">
        <v>53</v>
      </c>
      <c r="E54" s="35" t="s">
        <v>474</v>
      </c>
      <c r="F54" s="44"/>
      <c r="G54" s="44"/>
      <c r="H54" s="44"/>
      <c r="I54" s="44"/>
    </row>
  </sheetData>
  <sheetProtection algorithmName="SHA-512" hashValue="iDVp3lYEQKz5F2hqPxBzEkmY0eojf2U0TFay1/M9G06ThinceHoodiU6xO9t8EJp0ZcKrDqH7AGWKsBXPmTqqQ==" saltValue="DLVIKedMmqw6Tt6HRF8BCw==" spinCount="100000"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R209"/>
  <sheetViews>
    <sheetView topLeftCell="B1" zoomScale="85" zoomScaleNormal="85" workbookViewId="0">
      <pane ySplit="7" topLeftCell="A201" activePane="bottomLeft" state="frozen"/>
      <selection sqref="A1:A3"/>
      <selection pane="bottomLeft" activeCell="H209" sqref="H20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0+O8+O13+O34+O39+O196+O201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1458</v>
      </c>
      <c r="I3" s="40">
        <f>0+I8+I13+I34+I39+I196+I201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1458</v>
      </c>
      <c r="D4" s="2"/>
      <c r="E4" s="20" t="s">
        <v>1459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498</v>
      </c>
      <c r="F8" s="21"/>
      <c r="G8" s="21"/>
      <c r="H8" s="21"/>
      <c r="I8" s="27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4" t="s">
        <v>45</v>
      </c>
      <c r="B9" s="28" t="s">
        <v>29</v>
      </c>
      <c r="C9" s="28" t="s">
        <v>1460</v>
      </c>
      <c r="D9" s="24" t="s">
        <v>50</v>
      </c>
      <c r="E9" s="29" t="s">
        <v>835</v>
      </c>
      <c r="F9" s="30" t="s">
        <v>502</v>
      </c>
      <c r="G9" s="31">
        <v>6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4" t="s">
        <v>49</v>
      </c>
      <c r="E10" s="35" t="s">
        <v>50</v>
      </c>
    </row>
    <row r="11" spans="1:18" x14ac:dyDescent="0.2">
      <c r="A11" s="36" t="s">
        <v>51</v>
      </c>
      <c r="E11" s="37" t="s">
        <v>50</v>
      </c>
    </row>
    <row r="12" spans="1:18" x14ac:dyDescent="0.2">
      <c r="A12" t="s">
        <v>53</v>
      </c>
      <c r="E12" s="35" t="s">
        <v>50</v>
      </c>
    </row>
    <row r="13" spans="1:18" ht="12.75" customHeight="1" x14ac:dyDescent="0.2">
      <c r="A13" s="12" t="s">
        <v>43</v>
      </c>
      <c r="B13" s="12"/>
      <c r="C13" s="38" t="s">
        <v>29</v>
      </c>
      <c r="D13" s="12"/>
      <c r="E13" s="26" t="s">
        <v>999</v>
      </c>
      <c r="F13" s="12"/>
      <c r="G13" s="12"/>
      <c r="H13" s="12"/>
      <c r="I13" s="39">
        <f>0+Q13</f>
        <v>0</v>
      </c>
      <c r="O13">
        <f>0+R13</f>
        <v>0</v>
      </c>
      <c r="Q13">
        <f>0+I14+I18+I22+I26+I30</f>
        <v>0</v>
      </c>
      <c r="R13">
        <f>0+O14+O18+O22+O26+O30</f>
        <v>0</v>
      </c>
    </row>
    <row r="14" spans="1:18" x14ac:dyDescent="0.2">
      <c r="A14" s="24" t="s">
        <v>45</v>
      </c>
      <c r="B14" s="28" t="s">
        <v>23</v>
      </c>
      <c r="C14" s="28" t="s">
        <v>55</v>
      </c>
      <c r="D14" s="24" t="s">
        <v>50</v>
      </c>
      <c r="E14" s="29" t="s">
        <v>56</v>
      </c>
      <c r="F14" s="30" t="s">
        <v>48</v>
      </c>
      <c r="G14" s="31">
        <v>7</v>
      </c>
      <c r="H14" s="32">
        <v>0</v>
      </c>
      <c r="I14" s="33">
        <f>ROUND(ROUND(H14,2)*ROUND(G14,3),2)</f>
        <v>0</v>
      </c>
      <c r="O14">
        <f>(I14*21)/100</f>
        <v>0</v>
      </c>
      <c r="P14" t="s">
        <v>23</v>
      </c>
    </row>
    <row r="15" spans="1:18" x14ac:dyDescent="0.2">
      <c r="A15" s="34" t="s">
        <v>49</v>
      </c>
      <c r="E15" s="35" t="s">
        <v>50</v>
      </c>
    </row>
    <row r="16" spans="1:18" x14ac:dyDescent="0.2">
      <c r="A16" s="36" t="s">
        <v>51</v>
      </c>
      <c r="E16" s="37" t="s">
        <v>50</v>
      </c>
    </row>
    <row r="17" spans="1:16" ht="357" x14ac:dyDescent="0.2">
      <c r="A17" t="s">
        <v>53</v>
      </c>
      <c r="E17" s="35" t="s">
        <v>1461</v>
      </c>
    </row>
    <row r="18" spans="1:16" x14ac:dyDescent="0.2">
      <c r="A18" s="24" t="s">
        <v>45</v>
      </c>
      <c r="B18" s="28" t="s">
        <v>22</v>
      </c>
      <c r="C18" s="28" t="s">
        <v>90</v>
      </c>
      <c r="D18" s="24" t="s">
        <v>50</v>
      </c>
      <c r="E18" s="29" t="s">
        <v>91</v>
      </c>
      <c r="F18" s="30" t="s">
        <v>48</v>
      </c>
      <c r="G18" s="31">
        <v>68</v>
      </c>
      <c r="H18" s="32">
        <v>0</v>
      </c>
      <c r="I18" s="33">
        <f>ROUND(ROUND(H18,2)*ROUND(G18,3),2)</f>
        <v>0</v>
      </c>
      <c r="O18">
        <f>(I18*21)/100</f>
        <v>0</v>
      </c>
      <c r="P18" t="s">
        <v>23</v>
      </c>
    </row>
    <row r="19" spans="1:16" x14ac:dyDescent="0.2">
      <c r="A19" s="34" t="s">
        <v>49</v>
      </c>
      <c r="E19" s="35" t="s">
        <v>50</v>
      </c>
    </row>
    <row r="20" spans="1:16" x14ac:dyDescent="0.2">
      <c r="A20" s="36" t="s">
        <v>51</v>
      </c>
      <c r="E20" s="37" t="s">
        <v>50</v>
      </c>
    </row>
    <row r="21" spans="1:16" ht="357" x14ac:dyDescent="0.2">
      <c r="A21" t="s">
        <v>53</v>
      </c>
      <c r="E21" s="35" t="s">
        <v>1461</v>
      </c>
    </row>
    <row r="22" spans="1:16" x14ac:dyDescent="0.2">
      <c r="A22" s="24" t="s">
        <v>45</v>
      </c>
      <c r="B22" s="28" t="s">
        <v>33</v>
      </c>
      <c r="C22" s="28" t="s">
        <v>94</v>
      </c>
      <c r="D22" s="24" t="s">
        <v>50</v>
      </c>
      <c r="E22" s="29" t="s">
        <v>95</v>
      </c>
      <c r="F22" s="30" t="s">
        <v>73</v>
      </c>
      <c r="G22" s="31">
        <v>62</v>
      </c>
      <c r="H22" s="32">
        <v>0</v>
      </c>
      <c r="I22" s="33">
        <f>ROUND(ROUND(H22,2)*ROUND(G22,3),2)</f>
        <v>0</v>
      </c>
      <c r="O22">
        <f>(I22*21)/100</f>
        <v>0</v>
      </c>
      <c r="P22" t="s">
        <v>23</v>
      </c>
    </row>
    <row r="23" spans="1:16" x14ac:dyDescent="0.2">
      <c r="A23" s="34" t="s">
        <v>49</v>
      </c>
      <c r="E23" s="35" t="s">
        <v>50</v>
      </c>
    </row>
    <row r="24" spans="1:16" x14ac:dyDescent="0.2">
      <c r="A24" s="36" t="s">
        <v>51</v>
      </c>
      <c r="E24" s="37" t="s">
        <v>50</v>
      </c>
    </row>
    <row r="25" spans="1:16" ht="25.5" x14ac:dyDescent="0.2">
      <c r="A25" t="s">
        <v>53</v>
      </c>
      <c r="E25" s="35" t="s">
        <v>1462</v>
      </c>
    </row>
    <row r="26" spans="1:16" x14ac:dyDescent="0.2">
      <c r="A26" s="24" t="s">
        <v>45</v>
      </c>
      <c r="B26" s="28" t="s">
        <v>35</v>
      </c>
      <c r="C26" s="28" t="s">
        <v>57</v>
      </c>
      <c r="D26" s="24" t="s">
        <v>50</v>
      </c>
      <c r="E26" s="29" t="s">
        <v>58</v>
      </c>
      <c r="F26" s="30" t="s">
        <v>48</v>
      </c>
      <c r="G26" s="31">
        <v>72</v>
      </c>
      <c r="H26" s="32">
        <v>0</v>
      </c>
      <c r="I26" s="33">
        <f>ROUND(ROUND(H26,2)*ROUND(G26,3),2)</f>
        <v>0</v>
      </c>
      <c r="O26">
        <f>(I26*21)/100</f>
        <v>0</v>
      </c>
      <c r="P26" t="s">
        <v>23</v>
      </c>
    </row>
    <row r="27" spans="1:16" x14ac:dyDescent="0.2">
      <c r="A27" s="34" t="s">
        <v>49</v>
      </c>
      <c r="E27" s="35" t="s">
        <v>50</v>
      </c>
    </row>
    <row r="28" spans="1:16" x14ac:dyDescent="0.2">
      <c r="A28" s="36" t="s">
        <v>51</v>
      </c>
      <c r="E28" s="37" t="s">
        <v>50</v>
      </c>
    </row>
    <row r="29" spans="1:16" ht="229.5" x14ac:dyDescent="0.2">
      <c r="A29" t="s">
        <v>53</v>
      </c>
      <c r="E29" s="35" t="s">
        <v>1463</v>
      </c>
    </row>
    <row r="30" spans="1:16" x14ac:dyDescent="0.2">
      <c r="A30" s="24" t="s">
        <v>45</v>
      </c>
      <c r="B30" s="28" t="s">
        <v>37</v>
      </c>
      <c r="C30" s="28" t="s">
        <v>1464</v>
      </c>
      <c r="D30" s="24" t="s">
        <v>50</v>
      </c>
      <c r="E30" s="29" t="s">
        <v>1465</v>
      </c>
      <c r="F30" s="30" t="s">
        <v>78</v>
      </c>
      <c r="G30" s="31">
        <v>115</v>
      </c>
      <c r="H30" s="32">
        <v>0</v>
      </c>
      <c r="I30" s="33">
        <f>ROUND(ROUND(H30,2)*ROUND(G30,3),2)</f>
        <v>0</v>
      </c>
      <c r="O30">
        <f>(I30*21)/100</f>
        <v>0</v>
      </c>
      <c r="P30" t="s">
        <v>23</v>
      </c>
    </row>
    <row r="31" spans="1:16" x14ac:dyDescent="0.2">
      <c r="A31" s="34" t="s">
        <v>49</v>
      </c>
      <c r="E31" s="35" t="s">
        <v>50</v>
      </c>
    </row>
    <row r="32" spans="1:16" x14ac:dyDescent="0.2">
      <c r="A32" s="36" t="s">
        <v>51</v>
      </c>
      <c r="E32" s="37" t="s">
        <v>50</v>
      </c>
    </row>
    <row r="33" spans="1:18" x14ac:dyDescent="0.2">
      <c r="A33" t="s">
        <v>53</v>
      </c>
      <c r="E33" s="35" t="s">
        <v>1466</v>
      </c>
    </row>
    <row r="34" spans="1:18" ht="12.75" customHeight="1" x14ac:dyDescent="0.2">
      <c r="A34" s="12" t="s">
        <v>43</v>
      </c>
      <c r="B34" s="12"/>
      <c r="C34" s="38" t="s">
        <v>33</v>
      </c>
      <c r="D34" s="12"/>
      <c r="E34" s="26" t="s">
        <v>1058</v>
      </c>
      <c r="F34" s="12"/>
      <c r="G34" s="12"/>
      <c r="H34" s="12"/>
      <c r="I34" s="39">
        <f>0+Q34</f>
        <v>0</v>
      </c>
      <c r="O34">
        <f>0+R34</f>
        <v>0</v>
      </c>
      <c r="Q34">
        <f>0+I35</f>
        <v>0</v>
      </c>
      <c r="R34">
        <f>0+O35</f>
        <v>0</v>
      </c>
    </row>
    <row r="35" spans="1:18" x14ac:dyDescent="0.2">
      <c r="A35" s="24" t="s">
        <v>45</v>
      </c>
      <c r="B35" s="28" t="s">
        <v>67</v>
      </c>
      <c r="C35" s="28" t="s">
        <v>1467</v>
      </c>
      <c r="D35" s="24" t="s">
        <v>50</v>
      </c>
      <c r="E35" s="29" t="s">
        <v>1468</v>
      </c>
      <c r="F35" s="30" t="s">
        <v>48</v>
      </c>
      <c r="G35" s="31">
        <v>3.5</v>
      </c>
      <c r="H35" s="32">
        <v>0</v>
      </c>
      <c r="I35" s="33">
        <f>ROUND(ROUND(H35,2)*ROUND(G35,3),2)</f>
        <v>0</v>
      </c>
      <c r="O35">
        <f>(I35*21)/100</f>
        <v>0</v>
      </c>
      <c r="P35" t="s">
        <v>23</v>
      </c>
    </row>
    <row r="36" spans="1:18" x14ac:dyDescent="0.2">
      <c r="A36" s="34" t="s">
        <v>49</v>
      </c>
      <c r="E36" s="35" t="s">
        <v>50</v>
      </c>
    </row>
    <row r="37" spans="1:18" x14ac:dyDescent="0.2">
      <c r="A37" s="36" t="s">
        <v>51</v>
      </c>
      <c r="E37" s="37" t="s">
        <v>50</v>
      </c>
    </row>
    <row r="38" spans="1:18" ht="409.5" x14ac:dyDescent="0.2">
      <c r="A38" t="s">
        <v>53</v>
      </c>
      <c r="E38" s="35" t="s">
        <v>1469</v>
      </c>
    </row>
    <row r="39" spans="1:18" ht="12.75" customHeight="1" x14ac:dyDescent="0.2">
      <c r="A39" s="12" t="s">
        <v>43</v>
      </c>
      <c r="B39" s="12"/>
      <c r="C39" s="38" t="s">
        <v>67</v>
      </c>
      <c r="D39" s="12"/>
      <c r="E39" s="26" t="s">
        <v>1470</v>
      </c>
      <c r="F39" s="12"/>
      <c r="G39" s="12"/>
      <c r="H39" s="12"/>
      <c r="I39" s="39">
        <f>0+Q39</f>
        <v>0</v>
      </c>
      <c r="O39">
        <f>0+R39</f>
        <v>0</v>
      </c>
      <c r="Q39">
        <f>0+I40+I44+I48+I52+I56+I60+I64+I68+I72+I76+I80+I84+I88+I92+I96+I100+I104+I108+I112+I116+I120+I124+I128+I132+I136+I140+I144+I148+I152+I156+I160+I164+I168+I172+I176+I180+I184+I188+I192</f>
        <v>0</v>
      </c>
      <c r="R39">
        <f>0+O40+O44+O48+O52+O56+O60+O64+O68+O72+O76+O80+O84+O88+O92+O96+O100+O104+O108+O112+O116+O120+O124+O128+O132+O136+O140+O144+O148+O152+O156+O160+O164+O168+O172+O176+O180+O184+O188+O192</f>
        <v>0</v>
      </c>
    </row>
    <row r="40" spans="1:18" x14ac:dyDescent="0.2">
      <c r="A40" s="24" t="s">
        <v>45</v>
      </c>
      <c r="B40" s="28" t="s">
        <v>70</v>
      </c>
      <c r="C40" s="28" t="s">
        <v>535</v>
      </c>
      <c r="D40" s="24" t="s">
        <v>50</v>
      </c>
      <c r="E40" s="29" t="s">
        <v>536</v>
      </c>
      <c r="F40" s="30" t="s">
        <v>73</v>
      </c>
      <c r="G40" s="31">
        <v>520</v>
      </c>
      <c r="H40" s="32">
        <v>0</v>
      </c>
      <c r="I40" s="33">
        <f>ROUND(ROUND(H40,2)*ROUND(G40,3),2)</f>
        <v>0</v>
      </c>
      <c r="O40">
        <f>(I40*21)/100</f>
        <v>0</v>
      </c>
      <c r="P40" t="s">
        <v>23</v>
      </c>
    </row>
    <row r="41" spans="1:18" x14ac:dyDescent="0.2">
      <c r="A41" s="34" t="s">
        <v>49</v>
      </c>
      <c r="E41" s="35" t="s">
        <v>50</v>
      </c>
    </row>
    <row r="42" spans="1:18" x14ac:dyDescent="0.2">
      <c r="A42" s="36" t="s">
        <v>51</v>
      </c>
      <c r="E42" s="37" t="s">
        <v>50</v>
      </c>
    </row>
    <row r="43" spans="1:18" ht="114.75" x14ac:dyDescent="0.2">
      <c r="A43" t="s">
        <v>53</v>
      </c>
      <c r="E43" s="35" t="s">
        <v>1471</v>
      </c>
    </row>
    <row r="44" spans="1:18" x14ac:dyDescent="0.2">
      <c r="A44" s="24" t="s">
        <v>45</v>
      </c>
      <c r="B44" s="28" t="s">
        <v>40</v>
      </c>
      <c r="C44" s="28" t="s">
        <v>74</v>
      </c>
      <c r="D44" s="24" t="s">
        <v>50</v>
      </c>
      <c r="E44" s="29" t="s">
        <v>75</v>
      </c>
      <c r="F44" s="30" t="s">
        <v>73</v>
      </c>
      <c r="G44" s="31">
        <v>80</v>
      </c>
      <c r="H44" s="32">
        <v>0</v>
      </c>
      <c r="I44" s="33">
        <f>ROUND(ROUND(H44,2)*ROUND(G44,3),2)</f>
        <v>0</v>
      </c>
      <c r="O44">
        <f>(I44*21)/100</f>
        <v>0</v>
      </c>
      <c r="P44" t="s">
        <v>23</v>
      </c>
    </row>
    <row r="45" spans="1:18" x14ac:dyDescent="0.2">
      <c r="A45" s="34" t="s">
        <v>49</v>
      </c>
      <c r="E45" s="35" t="s">
        <v>50</v>
      </c>
    </row>
    <row r="46" spans="1:18" x14ac:dyDescent="0.2">
      <c r="A46" s="36" t="s">
        <v>51</v>
      </c>
      <c r="E46" s="37" t="s">
        <v>50</v>
      </c>
    </row>
    <row r="47" spans="1:18" ht="102" x14ac:dyDescent="0.2">
      <c r="A47" t="s">
        <v>53</v>
      </c>
      <c r="E47" s="35" t="s">
        <v>1472</v>
      </c>
    </row>
    <row r="48" spans="1:18" x14ac:dyDescent="0.2">
      <c r="A48" s="24" t="s">
        <v>45</v>
      </c>
      <c r="B48" s="28" t="s">
        <v>42</v>
      </c>
      <c r="C48" s="28" t="s">
        <v>113</v>
      </c>
      <c r="D48" s="24" t="s">
        <v>50</v>
      </c>
      <c r="E48" s="29" t="s">
        <v>114</v>
      </c>
      <c r="F48" s="30" t="s">
        <v>73</v>
      </c>
      <c r="G48" s="31">
        <v>520</v>
      </c>
      <c r="H48" s="32">
        <v>0</v>
      </c>
      <c r="I48" s="33">
        <f>ROUND(ROUND(H48,2)*ROUND(G48,3),2)</f>
        <v>0</v>
      </c>
      <c r="O48">
        <f>(I48*21)/100</f>
        <v>0</v>
      </c>
      <c r="P48" t="s">
        <v>23</v>
      </c>
    </row>
    <row r="49" spans="1:16" x14ac:dyDescent="0.2">
      <c r="A49" s="34" t="s">
        <v>49</v>
      </c>
      <c r="E49" s="35" t="s">
        <v>50</v>
      </c>
    </row>
    <row r="50" spans="1:16" x14ac:dyDescent="0.2">
      <c r="A50" s="36" t="s">
        <v>51</v>
      </c>
      <c r="E50" s="37" t="s">
        <v>50</v>
      </c>
    </row>
    <row r="51" spans="1:16" ht="153" x14ac:dyDescent="0.2">
      <c r="A51" t="s">
        <v>53</v>
      </c>
      <c r="E51" s="35" t="s">
        <v>1473</v>
      </c>
    </row>
    <row r="52" spans="1:16" ht="25.5" x14ac:dyDescent="0.2">
      <c r="A52" s="24" t="s">
        <v>45</v>
      </c>
      <c r="B52" s="28" t="s">
        <v>79</v>
      </c>
      <c r="C52" s="28" t="s">
        <v>1474</v>
      </c>
      <c r="D52" s="24" t="s">
        <v>50</v>
      </c>
      <c r="E52" s="29" t="s">
        <v>1475</v>
      </c>
      <c r="F52" s="30" t="s">
        <v>73</v>
      </c>
      <c r="G52" s="31">
        <v>520</v>
      </c>
      <c r="H52" s="32">
        <v>0</v>
      </c>
      <c r="I52" s="33">
        <f>ROUND(ROUND(H52,2)*ROUND(G52,3),2)</f>
        <v>0</v>
      </c>
      <c r="O52">
        <f>(I52*21)/100</f>
        <v>0</v>
      </c>
      <c r="P52" t="s">
        <v>23</v>
      </c>
    </row>
    <row r="53" spans="1:16" x14ac:dyDescent="0.2">
      <c r="A53" s="34" t="s">
        <v>49</v>
      </c>
      <c r="E53" s="35" t="s">
        <v>50</v>
      </c>
    </row>
    <row r="54" spans="1:16" x14ac:dyDescent="0.2">
      <c r="A54" s="36" t="s">
        <v>51</v>
      </c>
      <c r="E54" s="37" t="s">
        <v>50</v>
      </c>
    </row>
    <row r="55" spans="1:16" ht="153" x14ac:dyDescent="0.2">
      <c r="A55" t="s">
        <v>53</v>
      </c>
      <c r="E55" s="35" t="s">
        <v>1476</v>
      </c>
    </row>
    <row r="56" spans="1:16" x14ac:dyDescent="0.2">
      <c r="A56" s="24" t="s">
        <v>45</v>
      </c>
      <c r="B56" s="28" t="s">
        <v>83</v>
      </c>
      <c r="C56" s="28" t="s">
        <v>80</v>
      </c>
      <c r="D56" s="24" t="s">
        <v>50</v>
      </c>
      <c r="E56" s="29" t="s">
        <v>81</v>
      </c>
      <c r="F56" s="30" t="s">
        <v>73</v>
      </c>
      <c r="G56" s="31">
        <v>150</v>
      </c>
      <c r="H56" s="32">
        <v>0</v>
      </c>
      <c r="I56" s="33">
        <f>ROUND(ROUND(H56,2)*ROUND(G56,3),2)</f>
        <v>0</v>
      </c>
      <c r="O56">
        <f>(I56*21)/100</f>
        <v>0</v>
      </c>
      <c r="P56" t="s">
        <v>23</v>
      </c>
    </row>
    <row r="57" spans="1:16" x14ac:dyDescent="0.2">
      <c r="A57" s="34" t="s">
        <v>49</v>
      </c>
      <c r="E57" s="35" t="s">
        <v>50</v>
      </c>
    </row>
    <row r="58" spans="1:16" x14ac:dyDescent="0.2">
      <c r="A58" s="36" t="s">
        <v>51</v>
      </c>
      <c r="E58" s="37" t="s">
        <v>50</v>
      </c>
    </row>
    <row r="59" spans="1:16" ht="127.5" x14ac:dyDescent="0.2">
      <c r="A59" t="s">
        <v>53</v>
      </c>
      <c r="E59" s="35" t="s">
        <v>1477</v>
      </c>
    </row>
    <row r="60" spans="1:16" x14ac:dyDescent="0.2">
      <c r="A60" s="24" t="s">
        <v>45</v>
      </c>
      <c r="B60" s="28" t="s">
        <v>87</v>
      </c>
      <c r="C60" s="28" t="s">
        <v>172</v>
      </c>
      <c r="D60" s="24" t="s">
        <v>50</v>
      </c>
      <c r="E60" s="29" t="s">
        <v>173</v>
      </c>
      <c r="F60" s="30" t="s">
        <v>73</v>
      </c>
      <c r="G60" s="31">
        <v>60</v>
      </c>
      <c r="H60" s="32">
        <v>0</v>
      </c>
      <c r="I60" s="33">
        <f>ROUND(ROUND(H60,2)*ROUND(G60,3),2)</f>
        <v>0</v>
      </c>
      <c r="O60">
        <f>(I60*21)/100</f>
        <v>0</v>
      </c>
      <c r="P60" t="s">
        <v>23</v>
      </c>
    </row>
    <row r="61" spans="1:16" x14ac:dyDescent="0.2">
      <c r="A61" s="34" t="s">
        <v>49</v>
      </c>
      <c r="E61" s="35" t="s">
        <v>50</v>
      </c>
    </row>
    <row r="62" spans="1:16" x14ac:dyDescent="0.2">
      <c r="A62" s="36" t="s">
        <v>51</v>
      </c>
      <c r="E62" s="37" t="s">
        <v>50</v>
      </c>
    </row>
    <row r="63" spans="1:16" ht="89.25" x14ac:dyDescent="0.2">
      <c r="A63" t="s">
        <v>53</v>
      </c>
      <c r="E63" s="35" t="s">
        <v>1478</v>
      </c>
    </row>
    <row r="64" spans="1:16" ht="25.5" x14ac:dyDescent="0.2">
      <c r="A64" s="24" t="s">
        <v>45</v>
      </c>
      <c r="B64" s="28" t="s">
        <v>89</v>
      </c>
      <c r="C64" s="28" t="s">
        <v>176</v>
      </c>
      <c r="D64" s="24" t="s">
        <v>50</v>
      </c>
      <c r="E64" s="29" t="s">
        <v>177</v>
      </c>
      <c r="F64" s="30" t="s">
        <v>73</v>
      </c>
      <c r="G64" s="31">
        <v>350</v>
      </c>
      <c r="H64" s="32">
        <v>0</v>
      </c>
      <c r="I64" s="33">
        <f>ROUND(ROUND(H64,2)*ROUND(G64,3),2)</f>
        <v>0</v>
      </c>
      <c r="O64">
        <f>(I64*21)/100</f>
        <v>0</v>
      </c>
      <c r="P64" t="s">
        <v>23</v>
      </c>
    </row>
    <row r="65" spans="1:16" x14ac:dyDescent="0.2">
      <c r="A65" s="34" t="s">
        <v>49</v>
      </c>
      <c r="E65" s="35" t="s">
        <v>50</v>
      </c>
    </row>
    <row r="66" spans="1:16" x14ac:dyDescent="0.2">
      <c r="A66" s="36" t="s">
        <v>51</v>
      </c>
      <c r="E66" s="37" t="s">
        <v>50</v>
      </c>
    </row>
    <row r="67" spans="1:16" ht="89.25" x14ac:dyDescent="0.2">
      <c r="A67" t="s">
        <v>53</v>
      </c>
      <c r="E67" s="35" t="s">
        <v>1478</v>
      </c>
    </row>
    <row r="68" spans="1:16" ht="25.5" x14ac:dyDescent="0.2">
      <c r="A68" s="24" t="s">
        <v>45</v>
      </c>
      <c r="B68" s="28" t="s">
        <v>93</v>
      </c>
      <c r="C68" s="28" t="s">
        <v>1479</v>
      </c>
      <c r="D68" s="24" t="s">
        <v>50</v>
      </c>
      <c r="E68" s="29" t="s">
        <v>1480</v>
      </c>
      <c r="F68" s="30" t="s">
        <v>73</v>
      </c>
      <c r="G68" s="31">
        <v>1100</v>
      </c>
      <c r="H68" s="32">
        <v>0</v>
      </c>
      <c r="I68" s="33">
        <f>ROUND(ROUND(H68,2)*ROUND(G68,3),2)</f>
        <v>0</v>
      </c>
      <c r="O68">
        <f>(I68*21)/100</f>
        <v>0</v>
      </c>
      <c r="P68" t="s">
        <v>23</v>
      </c>
    </row>
    <row r="69" spans="1:16" x14ac:dyDescent="0.2">
      <c r="A69" s="34" t="s">
        <v>49</v>
      </c>
      <c r="E69" s="35" t="s">
        <v>50</v>
      </c>
    </row>
    <row r="70" spans="1:16" x14ac:dyDescent="0.2">
      <c r="A70" s="36" t="s">
        <v>51</v>
      </c>
      <c r="E70" s="37" t="s">
        <v>50</v>
      </c>
    </row>
    <row r="71" spans="1:16" ht="89.25" x14ac:dyDescent="0.2">
      <c r="A71" t="s">
        <v>53</v>
      </c>
      <c r="E71" s="35" t="s">
        <v>1478</v>
      </c>
    </row>
    <row r="72" spans="1:16" ht="25.5" x14ac:dyDescent="0.2">
      <c r="A72" s="24" t="s">
        <v>45</v>
      </c>
      <c r="B72" s="28" t="s">
        <v>96</v>
      </c>
      <c r="C72" s="28" t="s">
        <v>179</v>
      </c>
      <c r="D72" s="24" t="s">
        <v>50</v>
      </c>
      <c r="E72" s="29" t="s">
        <v>180</v>
      </c>
      <c r="F72" s="30" t="s">
        <v>110</v>
      </c>
      <c r="G72" s="31">
        <v>20</v>
      </c>
      <c r="H72" s="32">
        <v>0</v>
      </c>
      <c r="I72" s="33">
        <f>ROUND(ROUND(H72,2)*ROUND(G72,3),2)</f>
        <v>0</v>
      </c>
      <c r="O72">
        <f>(I72*21)/100</f>
        <v>0</v>
      </c>
      <c r="P72" t="s">
        <v>23</v>
      </c>
    </row>
    <row r="73" spans="1:16" x14ac:dyDescent="0.2">
      <c r="A73" s="34" t="s">
        <v>49</v>
      </c>
      <c r="E73" s="35" t="s">
        <v>50</v>
      </c>
    </row>
    <row r="74" spans="1:16" x14ac:dyDescent="0.2">
      <c r="A74" s="36" t="s">
        <v>51</v>
      </c>
      <c r="E74" s="37" t="s">
        <v>50</v>
      </c>
    </row>
    <row r="75" spans="1:16" ht="89.25" x14ac:dyDescent="0.2">
      <c r="A75" t="s">
        <v>53</v>
      </c>
      <c r="E75" s="35" t="s">
        <v>1481</v>
      </c>
    </row>
    <row r="76" spans="1:16" ht="25.5" x14ac:dyDescent="0.2">
      <c r="A76" s="24" t="s">
        <v>45</v>
      </c>
      <c r="B76" s="28" t="s">
        <v>97</v>
      </c>
      <c r="C76" s="28" t="s">
        <v>182</v>
      </c>
      <c r="D76" s="24" t="s">
        <v>50</v>
      </c>
      <c r="E76" s="29" t="s">
        <v>183</v>
      </c>
      <c r="F76" s="30" t="s">
        <v>110</v>
      </c>
      <c r="G76" s="31">
        <v>20</v>
      </c>
      <c r="H76" s="32">
        <v>0</v>
      </c>
      <c r="I76" s="33">
        <f>ROUND(ROUND(H76,2)*ROUND(G76,3),2)</f>
        <v>0</v>
      </c>
      <c r="O76">
        <f>(I76*21)/100</f>
        <v>0</v>
      </c>
      <c r="P76" t="s">
        <v>23</v>
      </c>
    </row>
    <row r="77" spans="1:16" x14ac:dyDescent="0.2">
      <c r="A77" s="34" t="s">
        <v>49</v>
      </c>
      <c r="E77" s="35" t="s">
        <v>50</v>
      </c>
    </row>
    <row r="78" spans="1:16" x14ac:dyDescent="0.2">
      <c r="A78" s="36" t="s">
        <v>51</v>
      </c>
      <c r="E78" s="37" t="s">
        <v>50</v>
      </c>
    </row>
    <row r="79" spans="1:16" ht="89.25" x14ac:dyDescent="0.2">
      <c r="A79" t="s">
        <v>53</v>
      </c>
      <c r="E79" s="35" t="s">
        <v>1481</v>
      </c>
    </row>
    <row r="80" spans="1:16" ht="25.5" x14ac:dyDescent="0.2">
      <c r="A80" s="24" t="s">
        <v>45</v>
      </c>
      <c r="B80" s="28" t="s">
        <v>100</v>
      </c>
      <c r="C80" s="28" t="s">
        <v>1482</v>
      </c>
      <c r="D80" s="24" t="s">
        <v>50</v>
      </c>
      <c r="E80" s="29" t="s">
        <v>1483</v>
      </c>
      <c r="F80" s="30" t="s">
        <v>110</v>
      </c>
      <c r="G80" s="31">
        <v>10</v>
      </c>
      <c r="H80" s="32">
        <v>0</v>
      </c>
      <c r="I80" s="33">
        <f>ROUND(ROUND(H80,2)*ROUND(G80,3),2)</f>
        <v>0</v>
      </c>
      <c r="O80">
        <f>(I80*21)/100</f>
        <v>0</v>
      </c>
      <c r="P80" t="s">
        <v>23</v>
      </c>
    </row>
    <row r="81" spans="1:16" x14ac:dyDescent="0.2">
      <c r="A81" s="34" t="s">
        <v>49</v>
      </c>
      <c r="E81" s="35" t="s">
        <v>50</v>
      </c>
    </row>
    <row r="82" spans="1:16" x14ac:dyDescent="0.2">
      <c r="A82" s="36" t="s">
        <v>51</v>
      </c>
      <c r="E82" s="37" t="s">
        <v>50</v>
      </c>
    </row>
    <row r="83" spans="1:16" ht="89.25" x14ac:dyDescent="0.2">
      <c r="A83" t="s">
        <v>53</v>
      </c>
      <c r="E83" s="35" t="s">
        <v>1481</v>
      </c>
    </row>
    <row r="84" spans="1:16" ht="25.5" x14ac:dyDescent="0.2">
      <c r="A84" s="24" t="s">
        <v>45</v>
      </c>
      <c r="B84" s="28" t="s">
        <v>103</v>
      </c>
      <c r="C84" s="28" t="s">
        <v>1484</v>
      </c>
      <c r="D84" s="24" t="s">
        <v>50</v>
      </c>
      <c r="E84" s="29" t="s">
        <v>1485</v>
      </c>
      <c r="F84" s="30" t="s">
        <v>110</v>
      </c>
      <c r="G84" s="31">
        <v>6</v>
      </c>
      <c r="H84" s="32">
        <v>0</v>
      </c>
      <c r="I84" s="33">
        <f>ROUND(ROUND(H84,2)*ROUND(G84,3),2)</f>
        <v>0</v>
      </c>
      <c r="O84">
        <f>(I84*21)/100</f>
        <v>0</v>
      </c>
      <c r="P84" t="s">
        <v>23</v>
      </c>
    </row>
    <row r="85" spans="1:16" x14ac:dyDescent="0.2">
      <c r="A85" s="34" t="s">
        <v>49</v>
      </c>
      <c r="E85" s="35" t="s">
        <v>50</v>
      </c>
    </row>
    <row r="86" spans="1:16" x14ac:dyDescent="0.2">
      <c r="A86" s="36" t="s">
        <v>51</v>
      </c>
      <c r="E86" s="37" t="s">
        <v>50</v>
      </c>
    </row>
    <row r="87" spans="1:16" ht="89.25" x14ac:dyDescent="0.2">
      <c r="A87" t="s">
        <v>53</v>
      </c>
      <c r="E87" s="35" t="s">
        <v>1481</v>
      </c>
    </row>
    <row r="88" spans="1:16" x14ac:dyDescent="0.2">
      <c r="A88" s="24" t="s">
        <v>45</v>
      </c>
      <c r="B88" s="28" t="s">
        <v>107</v>
      </c>
      <c r="C88" s="28" t="s">
        <v>1486</v>
      </c>
      <c r="D88" s="24" t="s">
        <v>50</v>
      </c>
      <c r="E88" s="29" t="s">
        <v>1487</v>
      </c>
      <c r="F88" s="30" t="s">
        <v>73</v>
      </c>
      <c r="G88" s="31">
        <v>100</v>
      </c>
      <c r="H88" s="32">
        <v>0</v>
      </c>
      <c r="I88" s="33">
        <f>ROUND(ROUND(H88,2)*ROUND(G88,3),2)</f>
        <v>0</v>
      </c>
      <c r="O88">
        <f>(I88*21)/100</f>
        <v>0</v>
      </c>
      <c r="P88" t="s">
        <v>23</v>
      </c>
    </row>
    <row r="89" spans="1:16" x14ac:dyDescent="0.2">
      <c r="A89" s="34" t="s">
        <v>49</v>
      </c>
      <c r="E89" s="35" t="s">
        <v>50</v>
      </c>
    </row>
    <row r="90" spans="1:16" x14ac:dyDescent="0.2">
      <c r="A90" s="36" t="s">
        <v>51</v>
      </c>
      <c r="E90" s="37" t="s">
        <v>50</v>
      </c>
    </row>
    <row r="91" spans="1:16" ht="127.5" x14ac:dyDescent="0.2">
      <c r="A91" t="s">
        <v>53</v>
      </c>
      <c r="E91" s="35" t="s">
        <v>1488</v>
      </c>
    </row>
    <row r="92" spans="1:16" x14ac:dyDescent="0.2">
      <c r="A92" s="24" t="s">
        <v>45</v>
      </c>
      <c r="B92" s="28" t="s">
        <v>111</v>
      </c>
      <c r="C92" s="28" t="s">
        <v>1489</v>
      </c>
      <c r="D92" s="24" t="s">
        <v>50</v>
      </c>
      <c r="E92" s="29" t="s">
        <v>1490</v>
      </c>
      <c r="F92" s="30" t="s">
        <v>110</v>
      </c>
      <c r="G92" s="31">
        <v>7</v>
      </c>
      <c r="H92" s="32">
        <v>0</v>
      </c>
      <c r="I92" s="33">
        <f>ROUND(ROUND(H92,2)*ROUND(G92,3),2)</f>
        <v>0</v>
      </c>
      <c r="O92">
        <f>(I92*21)/100</f>
        <v>0</v>
      </c>
      <c r="P92" t="s">
        <v>23</v>
      </c>
    </row>
    <row r="93" spans="1:16" x14ac:dyDescent="0.2">
      <c r="A93" s="34" t="s">
        <v>49</v>
      </c>
      <c r="E93" s="35" t="s">
        <v>50</v>
      </c>
    </row>
    <row r="94" spans="1:16" x14ac:dyDescent="0.2">
      <c r="A94" s="36" t="s">
        <v>51</v>
      </c>
      <c r="E94" s="37" t="s">
        <v>50</v>
      </c>
    </row>
    <row r="95" spans="1:16" ht="114.75" x14ac:dyDescent="0.2">
      <c r="A95" t="s">
        <v>53</v>
      </c>
      <c r="E95" s="35" t="s">
        <v>1491</v>
      </c>
    </row>
    <row r="96" spans="1:16" ht="25.5" x14ac:dyDescent="0.2">
      <c r="A96" s="24" t="s">
        <v>45</v>
      </c>
      <c r="B96" s="28" t="s">
        <v>112</v>
      </c>
      <c r="C96" s="28" t="s">
        <v>1492</v>
      </c>
      <c r="D96" s="24" t="s">
        <v>50</v>
      </c>
      <c r="E96" s="29" t="s">
        <v>1493</v>
      </c>
      <c r="F96" s="30" t="s">
        <v>110</v>
      </c>
      <c r="G96" s="31">
        <v>2</v>
      </c>
      <c r="H96" s="32">
        <v>0</v>
      </c>
      <c r="I96" s="33">
        <f>ROUND(ROUND(H96,2)*ROUND(G96,3),2)</f>
        <v>0</v>
      </c>
      <c r="O96">
        <f>(I96*21)/100</f>
        <v>0</v>
      </c>
      <c r="P96" t="s">
        <v>23</v>
      </c>
    </row>
    <row r="97" spans="1:16" x14ac:dyDescent="0.2">
      <c r="A97" s="34" t="s">
        <v>49</v>
      </c>
      <c r="E97" s="35" t="s">
        <v>50</v>
      </c>
    </row>
    <row r="98" spans="1:16" x14ac:dyDescent="0.2">
      <c r="A98" s="36" t="s">
        <v>51</v>
      </c>
      <c r="E98" s="37" t="s">
        <v>50</v>
      </c>
    </row>
    <row r="99" spans="1:16" ht="76.5" x14ac:dyDescent="0.2">
      <c r="A99" t="s">
        <v>53</v>
      </c>
      <c r="E99" s="35" t="s">
        <v>1494</v>
      </c>
    </row>
    <row r="100" spans="1:16" x14ac:dyDescent="0.2">
      <c r="A100" s="24" t="s">
        <v>45</v>
      </c>
      <c r="B100" s="28" t="s">
        <v>115</v>
      </c>
      <c r="C100" s="28" t="s">
        <v>1495</v>
      </c>
      <c r="D100" s="24" t="s">
        <v>50</v>
      </c>
      <c r="E100" s="29" t="s">
        <v>1496</v>
      </c>
      <c r="F100" s="30" t="s">
        <v>110</v>
      </c>
      <c r="G100" s="31">
        <v>1</v>
      </c>
      <c r="H100" s="32">
        <v>0</v>
      </c>
      <c r="I100" s="33">
        <f>ROUND(ROUND(H100,2)*ROUND(G100,3),2)</f>
        <v>0</v>
      </c>
      <c r="O100">
        <f>(I100*21)/100</f>
        <v>0</v>
      </c>
      <c r="P100" t="s">
        <v>23</v>
      </c>
    </row>
    <row r="101" spans="1:16" x14ac:dyDescent="0.2">
      <c r="A101" s="34" t="s">
        <v>49</v>
      </c>
      <c r="E101" s="35" t="s">
        <v>50</v>
      </c>
    </row>
    <row r="102" spans="1:16" x14ac:dyDescent="0.2">
      <c r="A102" s="36" t="s">
        <v>51</v>
      </c>
      <c r="E102" s="37" t="s">
        <v>50</v>
      </c>
    </row>
    <row r="103" spans="1:16" ht="89.25" x14ac:dyDescent="0.2">
      <c r="A103" t="s">
        <v>53</v>
      </c>
      <c r="E103" s="35" t="s">
        <v>1497</v>
      </c>
    </row>
    <row r="104" spans="1:16" ht="25.5" x14ac:dyDescent="0.2">
      <c r="A104" s="24" t="s">
        <v>45</v>
      </c>
      <c r="B104" s="28" t="s">
        <v>118</v>
      </c>
      <c r="C104" s="28" t="s">
        <v>1498</v>
      </c>
      <c r="D104" s="24" t="s">
        <v>50</v>
      </c>
      <c r="E104" s="29" t="s">
        <v>1499</v>
      </c>
      <c r="F104" s="30" t="s">
        <v>110</v>
      </c>
      <c r="G104" s="31">
        <v>7</v>
      </c>
      <c r="H104" s="32">
        <v>0</v>
      </c>
      <c r="I104" s="33">
        <f>ROUND(ROUND(H104,2)*ROUND(G104,3),2)</f>
        <v>0</v>
      </c>
      <c r="O104">
        <f>(I104*21)/100</f>
        <v>0</v>
      </c>
      <c r="P104" t="s">
        <v>23</v>
      </c>
    </row>
    <row r="105" spans="1:16" x14ac:dyDescent="0.2">
      <c r="A105" s="34" t="s">
        <v>49</v>
      </c>
      <c r="E105" s="35" t="s">
        <v>50</v>
      </c>
    </row>
    <row r="106" spans="1:16" x14ac:dyDescent="0.2">
      <c r="A106" s="36" t="s">
        <v>51</v>
      </c>
      <c r="E106" s="37" t="s">
        <v>50</v>
      </c>
    </row>
    <row r="107" spans="1:16" ht="89.25" x14ac:dyDescent="0.2">
      <c r="A107" t="s">
        <v>53</v>
      </c>
      <c r="E107" s="35" t="s">
        <v>1500</v>
      </c>
    </row>
    <row r="108" spans="1:16" ht="25.5" x14ac:dyDescent="0.2">
      <c r="A108" s="24" t="s">
        <v>45</v>
      </c>
      <c r="B108" s="28" t="s">
        <v>121</v>
      </c>
      <c r="C108" s="28" t="s">
        <v>1501</v>
      </c>
      <c r="D108" s="24" t="s">
        <v>50</v>
      </c>
      <c r="E108" s="29" t="s">
        <v>1502</v>
      </c>
      <c r="F108" s="30" t="s">
        <v>110</v>
      </c>
      <c r="G108" s="31">
        <v>2</v>
      </c>
      <c r="H108" s="32">
        <v>0</v>
      </c>
      <c r="I108" s="33">
        <f>ROUND(ROUND(H108,2)*ROUND(G108,3),2)</f>
        <v>0</v>
      </c>
      <c r="O108">
        <f>(I108*21)/100</f>
        <v>0</v>
      </c>
      <c r="P108" t="s">
        <v>23</v>
      </c>
    </row>
    <row r="109" spans="1:16" x14ac:dyDescent="0.2">
      <c r="A109" s="34" t="s">
        <v>49</v>
      </c>
      <c r="E109" s="35" t="s">
        <v>50</v>
      </c>
    </row>
    <row r="110" spans="1:16" x14ac:dyDescent="0.2">
      <c r="A110" s="36" t="s">
        <v>51</v>
      </c>
      <c r="E110" s="37" t="s">
        <v>50</v>
      </c>
    </row>
    <row r="111" spans="1:16" ht="89.25" x14ac:dyDescent="0.2">
      <c r="A111" t="s">
        <v>53</v>
      </c>
      <c r="E111" s="35" t="s">
        <v>1500</v>
      </c>
    </row>
    <row r="112" spans="1:16" ht="25.5" x14ac:dyDescent="0.2">
      <c r="A112" s="24" t="s">
        <v>45</v>
      </c>
      <c r="B112" s="28" t="s">
        <v>124</v>
      </c>
      <c r="C112" s="28" t="s">
        <v>1503</v>
      </c>
      <c r="D112" s="24" t="s">
        <v>50</v>
      </c>
      <c r="E112" s="29" t="s">
        <v>1504</v>
      </c>
      <c r="F112" s="30" t="s">
        <v>110</v>
      </c>
      <c r="G112" s="31">
        <v>1</v>
      </c>
      <c r="H112" s="32">
        <v>0</v>
      </c>
      <c r="I112" s="33">
        <f>ROUND(ROUND(H112,2)*ROUND(G112,3),2)</f>
        <v>0</v>
      </c>
      <c r="O112">
        <f>(I112*21)/100</f>
        <v>0</v>
      </c>
      <c r="P112" t="s">
        <v>23</v>
      </c>
    </row>
    <row r="113" spans="1:16" x14ac:dyDescent="0.2">
      <c r="A113" s="34" t="s">
        <v>49</v>
      </c>
      <c r="E113" s="35" t="s">
        <v>50</v>
      </c>
    </row>
    <row r="114" spans="1:16" x14ac:dyDescent="0.2">
      <c r="A114" s="36" t="s">
        <v>51</v>
      </c>
      <c r="E114" s="37" t="s">
        <v>50</v>
      </c>
    </row>
    <row r="115" spans="1:16" ht="114.75" x14ac:dyDescent="0.2">
      <c r="A115" t="s">
        <v>53</v>
      </c>
      <c r="E115" s="35" t="s">
        <v>1505</v>
      </c>
    </row>
    <row r="116" spans="1:16" ht="25.5" x14ac:dyDescent="0.2">
      <c r="A116" s="24" t="s">
        <v>45</v>
      </c>
      <c r="B116" s="28" t="s">
        <v>127</v>
      </c>
      <c r="C116" s="28" t="s">
        <v>1506</v>
      </c>
      <c r="D116" s="24" t="s">
        <v>50</v>
      </c>
      <c r="E116" s="29" t="s">
        <v>1507</v>
      </c>
      <c r="F116" s="30" t="s">
        <v>110</v>
      </c>
      <c r="G116" s="31">
        <v>1</v>
      </c>
      <c r="H116" s="32">
        <v>0</v>
      </c>
      <c r="I116" s="33">
        <f>ROUND(ROUND(H116,2)*ROUND(G116,3),2)</f>
        <v>0</v>
      </c>
      <c r="O116">
        <f>(I116*21)/100</f>
        <v>0</v>
      </c>
      <c r="P116" t="s">
        <v>23</v>
      </c>
    </row>
    <row r="117" spans="1:16" x14ac:dyDescent="0.2">
      <c r="A117" s="34" t="s">
        <v>49</v>
      </c>
      <c r="E117" s="35" t="s">
        <v>50</v>
      </c>
    </row>
    <row r="118" spans="1:16" x14ac:dyDescent="0.2">
      <c r="A118" s="36" t="s">
        <v>51</v>
      </c>
      <c r="E118" s="37" t="s">
        <v>50</v>
      </c>
    </row>
    <row r="119" spans="1:16" ht="89.25" x14ac:dyDescent="0.2">
      <c r="A119" t="s">
        <v>53</v>
      </c>
      <c r="E119" s="35" t="s">
        <v>1508</v>
      </c>
    </row>
    <row r="120" spans="1:16" x14ac:dyDescent="0.2">
      <c r="A120" s="24" t="s">
        <v>45</v>
      </c>
      <c r="B120" s="28" t="s">
        <v>132</v>
      </c>
      <c r="C120" s="28" t="s">
        <v>1509</v>
      </c>
      <c r="D120" s="24" t="s">
        <v>50</v>
      </c>
      <c r="E120" s="29" t="s">
        <v>1510</v>
      </c>
      <c r="F120" s="30" t="s">
        <v>110</v>
      </c>
      <c r="G120" s="31">
        <v>1</v>
      </c>
      <c r="H120" s="32">
        <v>0</v>
      </c>
      <c r="I120" s="33">
        <f>ROUND(ROUND(H120,2)*ROUND(G120,3),2)</f>
        <v>0</v>
      </c>
      <c r="O120">
        <f>(I120*21)/100</f>
        <v>0</v>
      </c>
      <c r="P120" t="s">
        <v>23</v>
      </c>
    </row>
    <row r="121" spans="1:16" x14ac:dyDescent="0.2">
      <c r="A121" s="34" t="s">
        <v>49</v>
      </c>
      <c r="E121" s="35" t="s">
        <v>50</v>
      </c>
    </row>
    <row r="122" spans="1:16" x14ac:dyDescent="0.2">
      <c r="A122" s="36" t="s">
        <v>51</v>
      </c>
      <c r="E122" s="37" t="s">
        <v>50</v>
      </c>
    </row>
    <row r="123" spans="1:16" x14ac:dyDescent="0.2">
      <c r="A123" t="s">
        <v>53</v>
      </c>
      <c r="E123" s="35" t="s">
        <v>50</v>
      </c>
    </row>
    <row r="124" spans="1:16" x14ac:dyDescent="0.2">
      <c r="A124" s="24" t="s">
        <v>45</v>
      </c>
      <c r="B124" s="28" t="s">
        <v>140</v>
      </c>
      <c r="C124" s="28" t="s">
        <v>1511</v>
      </c>
      <c r="D124" s="24" t="s">
        <v>50</v>
      </c>
      <c r="E124" s="29" t="s">
        <v>1512</v>
      </c>
      <c r="F124" s="30" t="s">
        <v>110</v>
      </c>
      <c r="G124" s="31">
        <v>1</v>
      </c>
      <c r="H124" s="32">
        <v>0</v>
      </c>
      <c r="I124" s="33">
        <f>ROUND(ROUND(H124,2)*ROUND(G124,3),2)</f>
        <v>0</v>
      </c>
      <c r="O124">
        <f>(I124*21)/100</f>
        <v>0</v>
      </c>
      <c r="P124" t="s">
        <v>23</v>
      </c>
    </row>
    <row r="125" spans="1:16" x14ac:dyDescent="0.2">
      <c r="A125" s="34" t="s">
        <v>49</v>
      </c>
      <c r="E125" s="35" t="s">
        <v>50</v>
      </c>
    </row>
    <row r="126" spans="1:16" x14ac:dyDescent="0.2">
      <c r="A126" s="36" t="s">
        <v>51</v>
      </c>
      <c r="E126" s="37" t="s">
        <v>50</v>
      </c>
    </row>
    <row r="127" spans="1:16" ht="127.5" x14ac:dyDescent="0.2">
      <c r="A127" t="s">
        <v>53</v>
      </c>
      <c r="E127" s="35" t="s">
        <v>1513</v>
      </c>
    </row>
    <row r="128" spans="1:16" x14ac:dyDescent="0.2">
      <c r="A128" s="24" t="s">
        <v>45</v>
      </c>
      <c r="B128" s="28" t="s">
        <v>145</v>
      </c>
      <c r="C128" s="28" t="s">
        <v>1514</v>
      </c>
      <c r="D128" s="24" t="s">
        <v>50</v>
      </c>
      <c r="E128" s="29" t="s">
        <v>1515</v>
      </c>
      <c r="F128" s="30" t="s">
        <v>110</v>
      </c>
      <c r="G128" s="31">
        <v>7</v>
      </c>
      <c r="H128" s="32">
        <v>0</v>
      </c>
      <c r="I128" s="33">
        <f>ROUND(ROUND(H128,2)*ROUND(G128,3),2)</f>
        <v>0</v>
      </c>
      <c r="O128">
        <f>(I128*21)/100</f>
        <v>0</v>
      </c>
      <c r="P128" t="s">
        <v>23</v>
      </c>
    </row>
    <row r="129" spans="1:16" x14ac:dyDescent="0.2">
      <c r="A129" s="34" t="s">
        <v>49</v>
      </c>
      <c r="E129" s="35" t="s">
        <v>50</v>
      </c>
    </row>
    <row r="130" spans="1:16" x14ac:dyDescent="0.2">
      <c r="A130" s="36" t="s">
        <v>51</v>
      </c>
      <c r="E130" s="37" t="s">
        <v>50</v>
      </c>
    </row>
    <row r="131" spans="1:16" ht="127.5" x14ac:dyDescent="0.2">
      <c r="A131" t="s">
        <v>53</v>
      </c>
      <c r="E131" s="35" t="s">
        <v>1513</v>
      </c>
    </row>
    <row r="132" spans="1:16" ht="25.5" x14ac:dyDescent="0.2">
      <c r="A132" s="24" t="s">
        <v>45</v>
      </c>
      <c r="B132" s="28" t="s">
        <v>148</v>
      </c>
      <c r="C132" s="28" t="s">
        <v>1516</v>
      </c>
      <c r="D132" s="24" t="s">
        <v>50</v>
      </c>
      <c r="E132" s="29" t="s">
        <v>1517</v>
      </c>
      <c r="F132" s="30" t="s">
        <v>110</v>
      </c>
      <c r="G132" s="31">
        <v>7</v>
      </c>
      <c r="H132" s="32">
        <v>0</v>
      </c>
      <c r="I132" s="33">
        <f>ROUND(ROUND(H132,2)*ROUND(G132,3),2)</f>
        <v>0</v>
      </c>
      <c r="O132">
        <f>(I132*21)/100</f>
        <v>0</v>
      </c>
      <c r="P132" t="s">
        <v>23</v>
      </c>
    </row>
    <row r="133" spans="1:16" x14ac:dyDescent="0.2">
      <c r="A133" s="34" t="s">
        <v>49</v>
      </c>
      <c r="E133" s="35" t="s">
        <v>50</v>
      </c>
    </row>
    <row r="134" spans="1:16" x14ac:dyDescent="0.2">
      <c r="A134" s="36" t="s">
        <v>51</v>
      </c>
      <c r="E134" s="37" t="s">
        <v>50</v>
      </c>
    </row>
    <row r="135" spans="1:16" ht="127.5" x14ac:dyDescent="0.2">
      <c r="A135" t="s">
        <v>53</v>
      </c>
      <c r="E135" s="35" t="s">
        <v>1513</v>
      </c>
    </row>
    <row r="136" spans="1:16" x14ac:dyDescent="0.2">
      <c r="A136" s="24" t="s">
        <v>45</v>
      </c>
      <c r="B136" s="28" t="s">
        <v>151</v>
      </c>
      <c r="C136" s="28" t="s">
        <v>1518</v>
      </c>
      <c r="D136" s="24" t="s">
        <v>50</v>
      </c>
      <c r="E136" s="29" t="s">
        <v>1519</v>
      </c>
      <c r="F136" s="30" t="s">
        <v>110</v>
      </c>
      <c r="G136" s="31">
        <v>7</v>
      </c>
      <c r="H136" s="32">
        <v>0</v>
      </c>
      <c r="I136" s="33">
        <f>ROUND(ROUND(H136,2)*ROUND(G136,3),2)</f>
        <v>0</v>
      </c>
      <c r="O136">
        <f>(I136*21)/100</f>
        <v>0</v>
      </c>
      <c r="P136" t="s">
        <v>23</v>
      </c>
    </row>
    <row r="137" spans="1:16" x14ac:dyDescent="0.2">
      <c r="A137" s="34" t="s">
        <v>49</v>
      </c>
      <c r="E137" s="35" t="s">
        <v>50</v>
      </c>
    </row>
    <row r="138" spans="1:16" x14ac:dyDescent="0.2">
      <c r="A138" s="36" t="s">
        <v>51</v>
      </c>
      <c r="E138" s="37" t="s">
        <v>50</v>
      </c>
    </row>
    <row r="139" spans="1:16" ht="127.5" x14ac:dyDescent="0.2">
      <c r="A139" t="s">
        <v>53</v>
      </c>
      <c r="E139" s="35" t="s">
        <v>1513</v>
      </c>
    </row>
    <row r="140" spans="1:16" x14ac:dyDescent="0.2">
      <c r="A140" s="24" t="s">
        <v>45</v>
      </c>
      <c r="B140" s="28" t="s">
        <v>153</v>
      </c>
      <c r="C140" s="28" t="s">
        <v>1520</v>
      </c>
      <c r="D140" s="24" t="s">
        <v>50</v>
      </c>
      <c r="E140" s="29" t="s">
        <v>1521</v>
      </c>
      <c r="F140" s="30" t="s">
        <v>110</v>
      </c>
      <c r="G140" s="31">
        <v>1</v>
      </c>
      <c r="H140" s="32">
        <v>0</v>
      </c>
      <c r="I140" s="33">
        <f>ROUND(ROUND(H140,2)*ROUND(G140,3),2)</f>
        <v>0</v>
      </c>
      <c r="O140">
        <f>(I140*21)/100</f>
        <v>0</v>
      </c>
      <c r="P140" t="s">
        <v>23</v>
      </c>
    </row>
    <row r="141" spans="1:16" x14ac:dyDescent="0.2">
      <c r="A141" s="34" t="s">
        <v>49</v>
      </c>
      <c r="E141" s="35" t="s">
        <v>50</v>
      </c>
    </row>
    <row r="142" spans="1:16" x14ac:dyDescent="0.2">
      <c r="A142" s="36" t="s">
        <v>51</v>
      </c>
      <c r="E142" s="37" t="s">
        <v>50</v>
      </c>
    </row>
    <row r="143" spans="1:16" ht="127.5" x14ac:dyDescent="0.2">
      <c r="A143" t="s">
        <v>53</v>
      </c>
      <c r="E143" s="35" t="s">
        <v>1513</v>
      </c>
    </row>
    <row r="144" spans="1:16" x14ac:dyDescent="0.2">
      <c r="A144" s="24" t="s">
        <v>45</v>
      </c>
      <c r="B144" s="28" t="s">
        <v>156</v>
      </c>
      <c r="C144" s="28" t="s">
        <v>1522</v>
      </c>
      <c r="D144" s="24" t="s">
        <v>50</v>
      </c>
      <c r="E144" s="29" t="s">
        <v>1523</v>
      </c>
      <c r="F144" s="30" t="s">
        <v>110</v>
      </c>
      <c r="G144" s="31">
        <v>3</v>
      </c>
      <c r="H144" s="32">
        <v>0</v>
      </c>
      <c r="I144" s="33">
        <f>ROUND(ROUND(H144,2)*ROUND(G144,3),2)</f>
        <v>0</v>
      </c>
      <c r="O144">
        <f>(I144*21)/100</f>
        <v>0</v>
      </c>
      <c r="P144" t="s">
        <v>23</v>
      </c>
    </row>
    <row r="145" spans="1:16" x14ac:dyDescent="0.2">
      <c r="A145" s="34" t="s">
        <v>49</v>
      </c>
      <c r="E145" s="35" t="s">
        <v>50</v>
      </c>
    </row>
    <row r="146" spans="1:16" x14ac:dyDescent="0.2">
      <c r="A146" s="36" t="s">
        <v>51</v>
      </c>
      <c r="E146" s="37" t="s">
        <v>50</v>
      </c>
    </row>
    <row r="147" spans="1:16" ht="127.5" x14ac:dyDescent="0.2">
      <c r="A147" t="s">
        <v>53</v>
      </c>
      <c r="E147" s="35" t="s">
        <v>1513</v>
      </c>
    </row>
    <row r="148" spans="1:16" x14ac:dyDescent="0.2">
      <c r="A148" s="24" t="s">
        <v>45</v>
      </c>
      <c r="B148" s="28" t="s">
        <v>159</v>
      </c>
      <c r="C148" s="28" t="s">
        <v>1524</v>
      </c>
      <c r="D148" s="24" t="s">
        <v>50</v>
      </c>
      <c r="E148" s="29" t="s">
        <v>1525</v>
      </c>
      <c r="F148" s="30" t="s">
        <v>110</v>
      </c>
      <c r="G148" s="31">
        <v>1</v>
      </c>
      <c r="H148" s="32">
        <v>0</v>
      </c>
      <c r="I148" s="33">
        <f>ROUND(ROUND(H148,2)*ROUND(G148,3),2)</f>
        <v>0</v>
      </c>
      <c r="O148">
        <f>(I148*21)/100</f>
        <v>0</v>
      </c>
      <c r="P148" t="s">
        <v>23</v>
      </c>
    </row>
    <row r="149" spans="1:16" x14ac:dyDescent="0.2">
      <c r="A149" s="34" t="s">
        <v>49</v>
      </c>
      <c r="E149" s="35" t="s">
        <v>50</v>
      </c>
    </row>
    <row r="150" spans="1:16" x14ac:dyDescent="0.2">
      <c r="A150" s="36" t="s">
        <v>51</v>
      </c>
      <c r="E150" s="37" t="s">
        <v>50</v>
      </c>
    </row>
    <row r="151" spans="1:16" x14ac:dyDescent="0.2">
      <c r="A151" t="s">
        <v>53</v>
      </c>
      <c r="E151" s="35" t="s">
        <v>50</v>
      </c>
    </row>
    <row r="152" spans="1:16" x14ac:dyDescent="0.2">
      <c r="A152" s="24" t="s">
        <v>45</v>
      </c>
      <c r="B152" s="28" t="s">
        <v>162</v>
      </c>
      <c r="C152" s="28" t="s">
        <v>1526</v>
      </c>
      <c r="D152" s="24" t="s">
        <v>50</v>
      </c>
      <c r="E152" s="29" t="s">
        <v>1527</v>
      </c>
      <c r="F152" s="30" t="s">
        <v>110</v>
      </c>
      <c r="G152" s="31">
        <v>3</v>
      </c>
      <c r="H152" s="32">
        <v>0</v>
      </c>
      <c r="I152" s="33">
        <f>ROUND(ROUND(H152,2)*ROUND(G152,3),2)</f>
        <v>0</v>
      </c>
      <c r="O152">
        <f>(I152*21)/100</f>
        <v>0</v>
      </c>
      <c r="P152" t="s">
        <v>23</v>
      </c>
    </row>
    <row r="153" spans="1:16" x14ac:dyDescent="0.2">
      <c r="A153" s="34" t="s">
        <v>49</v>
      </c>
      <c r="E153" s="35" t="s">
        <v>50</v>
      </c>
    </row>
    <row r="154" spans="1:16" x14ac:dyDescent="0.2">
      <c r="A154" s="36" t="s">
        <v>51</v>
      </c>
      <c r="E154" s="37" t="s">
        <v>50</v>
      </c>
    </row>
    <row r="155" spans="1:16" ht="76.5" x14ac:dyDescent="0.2">
      <c r="A155" t="s">
        <v>53</v>
      </c>
      <c r="E155" s="35" t="s">
        <v>1528</v>
      </c>
    </row>
    <row r="156" spans="1:16" x14ac:dyDescent="0.2">
      <c r="A156" s="24" t="s">
        <v>45</v>
      </c>
      <c r="B156" s="28" t="s">
        <v>165</v>
      </c>
      <c r="C156" s="28" t="s">
        <v>1529</v>
      </c>
      <c r="D156" s="24" t="s">
        <v>50</v>
      </c>
      <c r="E156" s="29" t="s">
        <v>1530</v>
      </c>
      <c r="F156" s="30" t="s">
        <v>110</v>
      </c>
      <c r="G156" s="31">
        <v>6</v>
      </c>
      <c r="H156" s="32">
        <v>0</v>
      </c>
      <c r="I156" s="33">
        <f>ROUND(ROUND(H156,2)*ROUND(G156,3),2)</f>
        <v>0</v>
      </c>
      <c r="O156">
        <f>(I156*21)/100</f>
        <v>0</v>
      </c>
      <c r="P156" t="s">
        <v>23</v>
      </c>
    </row>
    <row r="157" spans="1:16" x14ac:dyDescent="0.2">
      <c r="A157" s="34" t="s">
        <v>49</v>
      </c>
      <c r="E157" s="35" t="s">
        <v>50</v>
      </c>
    </row>
    <row r="158" spans="1:16" x14ac:dyDescent="0.2">
      <c r="A158" s="36" t="s">
        <v>51</v>
      </c>
      <c r="E158" s="37" t="s">
        <v>50</v>
      </c>
    </row>
    <row r="159" spans="1:16" ht="89.25" x14ac:dyDescent="0.2">
      <c r="A159" t="s">
        <v>53</v>
      </c>
      <c r="E159" s="35" t="s">
        <v>1531</v>
      </c>
    </row>
    <row r="160" spans="1:16" x14ac:dyDescent="0.2">
      <c r="A160" s="24" t="s">
        <v>45</v>
      </c>
      <c r="B160" s="28" t="s">
        <v>168</v>
      </c>
      <c r="C160" s="28" t="s">
        <v>1532</v>
      </c>
      <c r="D160" s="24" t="s">
        <v>50</v>
      </c>
      <c r="E160" s="29" t="s">
        <v>1533</v>
      </c>
      <c r="F160" s="30" t="s">
        <v>110</v>
      </c>
      <c r="G160" s="31">
        <v>3</v>
      </c>
      <c r="H160" s="32">
        <v>0</v>
      </c>
      <c r="I160" s="33">
        <f>ROUND(ROUND(H160,2)*ROUND(G160,3),2)</f>
        <v>0</v>
      </c>
      <c r="O160">
        <f>(I160*21)/100</f>
        <v>0</v>
      </c>
      <c r="P160" t="s">
        <v>23</v>
      </c>
    </row>
    <row r="161" spans="1:16" x14ac:dyDescent="0.2">
      <c r="A161" s="34" t="s">
        <v>49</v>
      </c>
      <c r="E161" s="35" t="s">
        <v>50</v>
      </c>
    </row>
    <row r="162" spans="1:16" x14ac:dyDescent="0.2">
      <c r="A162" s="36" t="s">
        <v>51</v>
      </c>
      <c r="E162" s="37" t="s">
        <v>50</v>
      </c>
    </row>
    <row r="163" spans="1:16" ht="102" x14ac:dyDescent="0.2">
      <c r="A163" t="s">
        <v>53</v>
      </c>
      <c r="E163" s="35" t="s">
        <v>1534</v>
      </c>
    </row>
    <row r="164" spans="1:16" x14ac:dyDescent="0.2">
      <c r="A164" s="24" t="s">
        <v>45</v>
      </c>
      <c r="B164" s="28" t="s">
        <v>171</v>
      </c>
      <c r="C164" s="28" t="s">
        <v>1535</v>
      </c>
      <c r="D164" s="24" t="s">
        <v>50</v>
      </c>
      <c r="E164" s="29" t="s">
        <v>1536</v>
      </c>
      <c r="F164" s="30" t="s">
        <v>110</v>
      </c>
      <c r="G164" s="31">
        <v>1</v>
      </c>
      <c r="H164" s="32">
        <v>0</v>
      </c>
      <c r="I164" s="33">
        <f>ROUND(ROUND(H164,2)*ROUND(G164,3),2)</f>
        <v>0</v>
      </c>
      <c r="O164">
        <f>(I164*21)/100</f>
        <v>0</v>
      </c>
      <c r="P164" t="s">
        <v>23</v>
      </c>
    </row>
    <row r="165" spans="1:16" x14ac:dyDescent="0.2">
      <c r="A165" s="34" t="s">
        <v>49</v>
      </c>
      <c r="E165" s="35" t="s">
        <v>50</v>
      </c>
    </row>
    <row r="166" spans="1:16" x14ac:dyDescent="0.2">
      <c r="A166" s="36" t="s">
        <v>51</v>
      </c>
      <c r="E166" s="37" t="s">
        <v>50</v>
      </c>
    </row>
    <row r="167" spans="1:16" ht="102" x14ac:dyDescent="0.2">
      <c r="A167" t="s">
        <v>53</v>
      </c>
      <c r="E167" s="35" t="s">
        <v>1537</v>
      </c>
    </row>
    <row r="168" spans="1:16" x14ac:dyDescent="0.2">
      <c r="A168" s="24" t="s">
        <v>45</v>
      </c>
      <c r="B168" s="28" t="s">
        <v>175</v>
      </c>
      <c r="C168" s="28" t="s">
        <v>1538</v>
      </c>
      <c r="D168" s="24" t="s">
        <v>50</v>
      </c>
      <c r="E168" s="29" t="s">
        <v>1539</v>
      </c>
      <c r="F168" s="30" t="s">
        <v>110</v>
      </c>
      <c r="G168" s="31">
        <v>1</v>
      </c>
      <c r="H168" s="32">
        <v>0</v>
      </c>
      <c r="I168" s="33">
        <f>ROUND(ROUND(H168,2)*ROUND(G168,3),2)</f>
        <v>0</v>
      </c>
      <c r="O168">
        <f>(I168*21)/100</f>
        <v>0</v>
      </c>
      <c r="P168" t="s">
        <v>23</v>
      </c>
    </row>
    <row r="169" spans="1:16" x14ac:dyDescent="0.2">
      <c r="A169" s="34" t="s">
        <v>49</v>
      </c>
      <c r="E169" s="35" t="s">
        <v>50</v>
      </c>
    </row>
    <row r="170" spans="1:16" x14ac:dyDescent="0.2">
      <c r="A170" s="36" t="s">
        <v>51</v>
      </c>
      <c r="E170" s="37" t="s">
        <v>50</v>
      </c>
    </row>
    <row r="171" spans="1:16" ht="102" x14ac:dyDescent="0.2">
      <c r="A171" t="s">
        <v>53</v>
      </c>
      <c r="E171" s="35" t="s">
        <v>1537</v>
      </c>
    </row>
    <row r="172" spans="1:16" ht="25.5" x14ac:dyDescent="0.2">
      <c r="A172" s="24" t="s">
        <v>45</v>
      </c>
      <c r="B172" s="28" t="s">
        <v>178</v>
      </c>
      <c r="C172" s="28" t="s">
        <v>795</v>
      </c>
      <c r="D172" s="24" t="s">
        <v>50</v>
      </c>
      <c r="E172" s="29" t="s">
        <v>1540</v>
      </c>
      <c r="F172" s="30" t="s">
        <v>110</v>
      </c>
      <c r="G172" s="31">
        <v>1</v>
      </c>
      <c r="H172" s="32">
        <v>0</v>
      </c>
      <c r="I172" s="33">
        <f>ROUND(ROUND(H172,2)*ROUND(G172,3),2)</f>
        <v>0</v>
      </c>
      <c r="O172">
        <f>(I172*21)/100</f>
        <v>0</v>
      </c>
      <c r="P172" t="s">
        <v>23</v>
      </c>
    </row>
    <row r="173" spans="1:16" x14ac:dyDescent="0.2">
      <c r="A173" s="34" t="s">
        <v>49</v>
      </c>
      <c r="E173" s="35" t="s">
        <v>50</v>
      </c>
    </row>
    <row r="174" spans="1:16" x14ac:dyDescent="0.2">
      <c r="A174" s="36" t="s">
        <v>51</v>
      </c>
      <c r="E174" s="37" t="s">
        <v>50</v>
      </c>
    </row>
    <row r="175" spans="1:16" ht="114.75" x14ac:dyDescent="0.2">
      <c r="A175" t="s">
        <v>53</v>
      </c>
      <c r="E175" s="35" t="s">
        <v>1541</v>
      </c>
    </row>
    <row r="176" spans="1:16" ht="38.25" x14ac:dyDescent="0.2">
      <c r="A176" s="24" t="s">
        <v>45</v>
      </c>
      <c r="B176" s="28" t="s">
        <v>181</v>
      </c>
      <c r="C176" s="28" t="s">
        <v>1542</v>
      </c>
      <c r="D176" s="24" t="s">
        <v>50</v>
      </c>
      <c r="E176" s="29" t="s">
        <v>1543</v>
      </c>
      <c r="F176" s="30" t="s">
        <v>110</v>
      </c>
      <c r="G176" s="31">
        <v>2</v>
      </c>
      <c r="H176" s="32">
        <v>0</v>
      </c>
      <c r="I176" s="33">
        <f>ROUND(ROUND(H176,2)*ROUND(G176,3),2)</f>
        <v>0</v>
      </c>
      <c r="O176">
        <f>(I176*21)/100</f>
        <v>0</v>
      </c>
      <c r="P176" t="s">
        <v>23</v>
      </c>
    </row>
    <row r="177" spans="1:16" x14ac:dyDescent="0.2">
      <c r="A177" s="34" t="s">
        <v>49</v>
      </c>
      <c r="E177" s="35" t="s">
        <v>50</v>
      </c>
    </row>
    <row r="178" spans="1:16" x14ac:dyDescent="0.2">
      <c r="A178" s="36" t="s">
        <v>51</v>
      </c>
      <c r="E178" s="37" t="s">
        <v>50</v>
      </c>
    </row>
    <row r="179" spans="1:16" ht="114.75" x14ac:dyDescent="0.2">
      <c r="A179" t="s">
        <v>53</v>
      </c>
      <c r="E179" s="35" t="s">
        <v>1541</v>
      </c>
    </row>
    <row r="180" spans="1:16" ht="25.5" x14ac:dyDescent="0.2">
      <c r="A180" s="24" t="s">
        <v>45</v>
      </c>
      <c r="B180" s="28" t="s">
        <v>184</v>
      </c>
      <c r="C180" s="28" t="s">
        <v>1544</v>
      </c>
      <c r="D180" s="24" t="s">
        <v>50</v>
      </c>
      <c r="E180" s="29" t="s">
        <v>1545</v>
      </c>
      <c r="F180" s="30" t="s">
        <v>110</v>
      </c>
      <c r="G180" s="31">
        <v>1</v>
      </c>
      <c r="H180" s="32">
        <v>0</v>
      </c>
      <c r="I180" s="33">
        <f>ROUND(ROUND(H180,2)*ROUND(G180,3),2)</f>
        <v>0</v>
      </c>
      <c r="O180">
        <f>(I180*21)/100</f>
        <v>0</v>
      </c>
      <c r="P180" t="s">
        <v>23</v>
      </c>
    </row>
    <row r="181" spans="1:16" x14ac:dyDescent="0.2">
      <c r="A181" s="34" t="s">
        <v>49</v>
      </c>
      <c r="E181" s="35" t="s">
        <v>50</v>
      </c>
    </row>
    <row r="182" spans="1:16" x14ac:dyDescent="0.2">
      <c r="A182" s="36" t="s">
        <v>51</v>
      </c>
      <c r="E182" s="37" t="s">
        <v>50</v>
      </c>
    </row>
    <row r="183" spans="1:16" ht="89.25" x14ac:dyDescent="0.2">
      <c r="A183" t="s">
        <v>53</v>
      </c>
      <c r="E183" s="35" t="s">
        <v>1546</v>
      </c>
    </row>
    <row r="184" spans="1:16" ht="25.5" x14ac:dyDescent="0.2">
      <c r="A184" s="24" t="s">
        <v>45</v>
      </c>
      <c r="B184" s="28" t="s">
        <v>187</v>
      </c>
      <c r="C184" s="28" t="s">
        <v>1547</v>
      </c>
      <c r="D184" s="24" t="s">
        <v>50</v>
      </c>
      <c r="E184" s="29" t="s">
        <v>1548</v>
      </c>
      <c r="F184" s="30" t="s">
        <v>110</v>
      </c>
      <c r="G184" s="31">
        <v>1</v>
      </c>
      <c r="H184" s="32">
        <v>0</v>
      </c>
      <c r="I184" s="33">
        <f>ROUND(ROUND(H184,2)*ROUND(G184,3),2)</f>
        <v>0</v>
      </c>
      <c r="O184">
        <f>(I184*21)/100</f>
        <v>0</v>
      </c>
      <c r="P184" t="s">
        <v>23</v>
      </c>
    </row>
    <row r="185" spans="1:16" x14ac:dyDescent="0.2">
      <c r="A185" s="34" t="s">
        <v>49</v>
      </c>
      <c r="E185" s="35" t="s">
        <v>50</v>
      </c>
    </row>
    <row r="186" spans="1:16" x14ac:dyDescent="0.2">
      <c r="A186" s="36" t="s">
        <v>51</v>
      </c>
      <c r="E186" s="37" t="s">
        <v>50</v>
      </c>
    </row>
    <row r="187" spans="1:16" ht="76.5" x14ac:dyDescent="0.2">
      <c r="A187" t="s">
        <v>53</v>
      </c>
      <c r="E187" s="35" t="s">
        <v>1549</v>
      </c>
    </row>
    <row r="188" spans="1:16" x14ac:dyDescent="0.2">
      <c r="A188" s="24" t="s">
        <v>45</v>
      </c>
      <c r="B188" s="28" t="s">
        <v>190</v>
      </c>
      <c r="C188" s="28" t="s">
        <v>719</v>
      </c>
      <c r="D188" s="24" t="s">
        <v>50</v>
      </c>
      <c r="E188" s="29" t="s">
        <v>720</v>
      </c>
      <c r="F188" s="30" t="s">
        <v>368</v>
      </c>
      <c r="G188" s="31">
        <v>80</v>
      </c>
      <c r="H188" s="32">
        <v>0</v>
      </c>
      <c r="I188" s="33">
        <f>ROUND(ROUND(H188,2)*ROUND(G188,3),2)</f>
        <v>0</v>
      </c>
      <c r="O188">
        <f>(I188*21)/100</f>
        <v>0</v>
      </c>
      <c r="P188" t="s">
        <v>23</v>
      </c>
    </row>
    <row r="189" spans="1:16" x14ac:dyDescent="0.2">
      <c r="A189" s="34" t="s">
        <v>49</v>
      </c>
      <c r="E189" s="35" t="s">
        <v>50</v>
      </c>
    </row>
    <row r="190" spans="1:16" x14ac:dyDescent="0.2">
      <c r="A190" s="36" t="s">
        <v>51</v>
      </c>
      <c r="E190" s="37" t="s">
        <v>50</v>
      </c>
    </row>
    <row r="191" spans="1:16" ht="89.25" x14ac:dyDescent="0.2">
      <c r="A191" t="s">
        <v>53</v>
      </c>
      <c r="E191" s="35" t="s">
        <v>1550</v>
      </c>
    </row>
    <row r="192" spans="1:16" x14ac:dyDescent="0.2">
      <c r="A192" s="24" t="s">
        <v>45</v>
      </c>
      <c r="B192" s="28" t="s">
        <v>193</v>
      </c>
      <c r="C192" s="28" t="s">
        <v>1551</v>
      </c>
      <c r="D192" s="24" t="s">
        <v>50</v>
      </c>
      <c r="E192" s="29" t="s">
        <v>1552</v>
      </c>
      <c r="F192" s="30" t="s">
        <v>368</v>
      </c>
      <c r="G192" s="31">
        <v>24</v>
      </c>
      <c r="H192" s="32">
        <v>0</v>
      </c>
      <c r="I192" s="33">
        <f>ROUND(ROUND(H192,2)*ROUND(G192,3),2)</f>
        <v>0</v>
      </c>
      <c r="O192">
        <f>(I192*21)/100</f>
        <v>0</v>
      </c>
      <c r="P192" t="s">
        <v>23</v>
      </c>
    </row>
    <row r="193" spans="1:18" x14ac:dyDescent="0.2">
      <c r="A193" s="34" t="s">
        <v>49</v>
      </c>
      <c r="E193" s="35" t="s">
        <v>50</v>
      </c>
    </row>
    <row r="194" spans="1:18" x14ac:dyDescent="0.2">
      <c r="A194" s="36" t="s">
        <v>51</v>
      </c>
      <c r="E194" s="37" t="s">
        <v>50</v>
      </c>
    </row>
    <row r="195" spans="1:18" ht="102" x14ac:dyDescent="0.2">
      <c r="A195" t="s">
        <v>53</v>
      </c>
      <c r="E195" s="35" t="s">
        <v>1553</v>
      </c>
    </row>
    <row r="196" spans="1:18" ht="12.75" customHeight="1" x14ac:dyDescent="0.2">
      <c r="A196" s="12" t="s">
        <v>43</v>
      </c>
      <c r="B196" s="12"/>
      <c r="C196" s="38" t="s">
        <v>40</v>
      </c>
      <c r="D196" s="12"/>
      <c r="E196" s="26" t="s">
        <v>900</v>
      </c>
      <c r="F196" s="12"/>
      <c r="G196" s="12"/>
      <c r="H196" s="12"/>
      <c r="I196" s="39">
        <f>0+Q196</f>
        <v>0</v>
      </c>
      <c r="O196">
        <f>0+R196</f>
        <v>0</v>
      </c>
      <c r="Q196">
        <f>0+I197</f>
        <v>0</v>
      </c>
      <c r="R196">
        <f>0+O197</f>
        <v>0</v>
      </c>
    </row>
    <row r="197" spans="1:18" x14ac:dyDescent="0.2">
      <c r="A197" s="24" t="s">
        <v>45</v>
      </c>
      <c r="B197" s="28" t="s">
        <v>197</v>
      </c>
      <c r="C197" s="28" t="s">
        <v>1554</v>
      </c>
      <c r="D197" s="24" t="s">
        <v>50</v>
      </c>
      <c r="E197" s="29" t="s">
        <v>1555</v>
      </c>
      <c r="F197" s="30" t="s">
        <v>48</v>
      </c>
      <c r="G197" s="31">
        <v>8</v>
      </c>
      <c r="H197" s="32">
        <v>0</v>
      </c>
      <c r="I197" s="33">
        <f>ROUND(ROUND(H197,2)*ROUND(G197,3),2)</f>
        <v>0</v>
      </c>
      <c r="O197">
        <f>(I197*21)/100</f>
        <v>0</v>
      </c>
      <c r="P197" t="s">
        <v>23</v>
      </c>
    </row>
    <row r="198" spans="1:18" x14ac:dyDescent="0.2">
      <c r="A198" s="34" t="s">
        <v>49</v>
      </c>
      <c r="E198" s="35" t="s">
        <v>50</v>
      </c>
    </row>
    <row r="199" spans="1:18" x14ac:dyDescent="0.2">
      <c r="A199" s="36" t="s">
        <v>51</v>
      </c>
      <c r="E199" s="37" t="s">
        <v>50</v>
      </c>
    </row>
    <row r="200" spans="1:18" ht="114.75" x14ac:dyDescent="0.2">
      <c r="A200" t="s">
        <v>53</v>
      </c>
      <c r="E200" s="35" t="s">
        <v>1556</v>
      </c>
    </row>
    <row r="201" spans="1:18" ht="12.75" customHeight="1" x14ac:dyDescent="0.2">
      <c r="A201" s="12" t="s">
        <v>43</v>
      </c>
      <c r="B201" s="12"/>
      <c r="C201" s="38" t="s">
        <v>17</v>
      </c>
      <c r="D201" s="12"/>
      <c r="E201" s="26" t="s">
        <v>469</v>
      </c>
      <c r="F201" s="12"/>
      <c r="G201" s="12"/>
      <c r="H201" s="12"/>
      <c r="I201" s="39">
        <f>0+Q201</f>
        <v>0</v>
      </c>
      <c r="O201">
        <f>0+R201</f>
        <v>0</v>
      </c>
      <c r="Q201">
        <f>0+I202+I206</f>
        <v>0</v>
      </c>
      <c r="R201">
        <f>0+O202+O206</f>
        <v>0</v>
      </c>
    </row>
    <row r="202" spans="1:18" ht="38.25" x14ac:dyDescent="0.2">
      <c r="A202" s="24" t="s">
        <v>45</v>
      </c>
      <c r="B202" s="28" t="s">
        <v>201</v>
      </c>
      <c r="C202" s="28" t="s">
        <v>471</v>
      </c>
      <c r="D202" s="24" t="s">
        <v>50</v>
      </c>
      <c r="E202" s="29" t="s">
        <v>472</v>
      </c>
      <c r="F202" s="41" t="s">
        <v>65</v>
      </c>
      <c r="G202" s="42">
        <v>22</v>
      </c>
      <c r="H202" s="43">
        <v>0</v>
      </c>
      <c r="I202" s="43">
        <f>ROUND(ROUND(H202,2)*ROUND(G202,3),2)</f>
        <v>0</v>
      </c>
      <c r="O202">
        <f>(I202*21)/100</f>
        <v>0</v>
      </c>
      <c r="P202" t="s">
        <v>23</v>
      </c>
    </row>
    <row r="203" spans="1:18" ht="25.5" x14ac:dyDescent="0.2">
      <c r="A203" s="34" t="s">
        <v>49</v>
      </c>
      <c r="E203" s="35" t="s">
        <v>473</v>
      </c>
      <c r="F203" s="44"/>
      <c r="G203" s="44"/>
      <c r="H203" s="44"/>
      <c r="I203" s="44"/>
    </row>
    <row r="204" spans="1:18" x14ac:dyDescent="0.2">
      <c r="A204" s="36" t="s">
        <v>51</v>
      </c>
      <c r="E204" s="37" t="s">
        <v>50</v>
      </c>
      <c r="F204" s="44"/>
      <c r="G204" s="44"/>
      <c r="H204" s="44"/>
      <c r="I204" s="44"/>
    </row>
    <row r="205" spans="1:18" ht="165.75" x14ac:dyDescent="0.2">
      <c r="A205" t="s">
        <v>53</v>
      </c>
      <c r="E205" s="35" t="s">
        <v>474</v>
      </c>
      <c r="F205" s="44"/>
      <c r="G205" s="44"/>
      <c r="H205" s="44"/>
      <c r="I205" s="44"/>
    </row>
    <row r="206" spans="1:18" ht="25.5" x14ac:dyDescent="0.2">
      <c r="A206" s="24" t="s">
        <v>45</v>
      </c>
      <c r="B206" s="28" t="s">
        <v>204</v>
      </c>
      <c r="C206" s="28" t="s">
        <v>476</v>
      </c>
      <c r="D206" s="24" t="s">
        <v>50</v>
      </c>
      <c r="E206" s="29" t="s">
        <v>477</v>
      </c>
      <c r="F206" s="41" t="s">
        <v>65</v>
      </c>
      <c r="G206" s="42">
        <v>16</v>
      </c>
      <c r="H206" s="43">
        <v>0</v>
      </c>
      <c r="I206" s="43">
        <f>ROUND(ROUND(H206,2)*ROUND(G206,3),2)</f>
        <v>0</v>
      </c>
      <c r="O206">
        <f>(I206*21)/100</f>
        <v>0</v>
      </c>
      <c r="P206" t="s">
        <v>23</v>
      </c>
    </row>
    <row r="207" spans="1:18" ht="25.5" x14ac:dyDescent="0.2">
      <c r="A207" s="34" t="s">
        <v>49</v>
      </c>
      <c r="E207" s="35" t="s">
        <v>473</v>
      </c>
      <c r="F207" s="44"/>
      <c r="G207" s="44"/>
      <c r="H207" s="44"/>
      <c r="I207" s="44"/>
    </row>
    <row r="208" spans="1:18" x14ac:dyDescent="0.2">
      <c r="A208" s="36" t="s">
        <v>51</v>
      </c>
      <c r="E208" s="37" t="s">
        <v>50</v>
      </c>
      <c r="F208" s="44"/>
      <c r="G208" s="44"/>
      <c r="H208" s="44"/>
      <c r="I208" s="44"/>
    </row>
    <row r="209" spans="1:9" ht="165.75" x14ac:dyDescent="0.2">
      <c r="A209" t="s">
        <v>53</v>
      </c>
      <c r="E209" s="35" t="s">
        <v>474</v>
      </c>
      <c r="F209" s="44"/>
      <c r="G209" s="44"/>
      <c r="H209" s="44"/>
      <c r="I209" s="44"/>
    </row>
  </sheetData>
  <sheetProtection algorithmName="SHA-512" hashValue="fQn3SWhC2u/BRjtO/vdHDKvVktFerUn8qzLfxH3VhLi0qVcd7kksimiUY3L/DbxQFNl/hhCGU8xreEy3KXA0TQ==" saltValue="Gu49YhoZZsHHd9uoRZsOrQ==" spinCount="100000"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R76"/>
  <sheetViews>
    <sheetView zoomScale="55" zoomScaleNormal="55" workbookViewId="0">
      <pane ySplit="7" topLeftCell="A68" activePane="bottomLeft" state="frozen"/>
      <selection sqref="A1:A3"/>
      <selection pane="bottomLeft" sqref="A1:A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1557</v>
      </c>
      <c r="I3" s="40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1557</v>
      </c>
      <c r="D4" s="2"/>
      <c r="E4" s="20" t="s">
        <v>1558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17</v>
      </c>
      <c r="D8" s="21"/>
      <c r="E8" s="26" t="s">
        <v>469</v>
      </c>
      <c r="F8" s="21"/>
      <c r="G8" s="21"/>
      <c r="H8" s="21"/>
      <c r="I8" s="27">
        <f>0+Q8</f>
        <v>0</v>
      </c>
      <c r="O8">
        <f>0+R8</f>
        <v>0</v>
      </c>
      <c r="Q8">
        <f>0+I9+I13+I17+I21+I25+I29+I33+I37+I41+I45+I49+I53+I57+I61+I65+I69+I73</f>
        <v>0</v>
      </c>
      <c r="R8">
        <f>0+O9+O13+O17+O21+O25+O29+O33+O37+O41+O45+O49+O53+O57+O61+O65+O69+O73</f>
        <v>0</v>
      </c>
    </row>
    <row r="9" spans="1:18" ht="25.5" x14ac:dyDescent="0.2">
      <c r="A9" s="24" t="s">
        <v>45</v>
      </c>
      <c r="B9" s="28" t="s">
        <v>29</v>
      </c>
      <c r="C9" s="28" t="s">
        <v>1104</v>
      </c>
      <c r="D9" s="24" t="s">
        <v>50</v>
      </c>
      <c r="E9" s="29" t="s">
        <v>1105</v>
      </c>
      <c r="F9" s="30" t="s">
        <v>65</v>
      </c>
      <c r="G9" s="31">
        <v>1530.107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4" t="s">
        <v>49</v>
      </c>
      <c r="E10" s="35" t="s">
        <v>50</v>
      </c>
    </row>
    <row r="11" spans="1:18" ht="102" x14ac:dyDescent="0.2">
      <c r="A11" s="36" t="s">
        <v>51</v>
      </c>
      <c r="E11" s="37" t="s">
        <v>1559</v>
      </c>
    </row>
    <row r="12" spans="1:18" ht="165.75" x14ac:dyDescent="0.2">
      <c r="A12" t="s">
        <v>53</v>
      </c>
      <c r="E12" s="35" t="s">
        <v>474</v>
      </c>
    </row>
    <row r="13" spans="1:18" ht="38.25" x14ac:dyDescent="0.2">
      <c r="A13" s="24" t="s">
        <v>45</v>
      </c>
      <c r="B13" s="28" t="s">
        <v>23</v>
      </c>
      <c r="C13" s="28" t="s">
        <v>471</v>
      </c>
      <c r="D13" s="24" t="s">
        <v>50</v>
      </c>
      <c r="E13" s="29" t="s">
        <v>472</v>
      </c>
      <c r="F13" s="30" t="s">
        <v>65</v>
      </c>
      <c r="G13" s="31">
        <v>803.93799999999999</v>
      </c>
      <c r="H13" s="32">
        <v>0</v>
      </c>
      <c r="I13" s="33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34" t="s">
        <v>49</v>
      </c>
      <c r="E14" s="35" t="s">
        <v>50</v>
      </c>
    </row>
    <row r="15" spans="1:18" ht="153" x14ac:dyDescent="0.2">
      <c r="A15" s="36" t="s">
        <v>51</v>
      </c>
      <c r="E15" s="37" t="s">
        <v>1560</v>
      </c>
    </row>
    <row r="16" spans="1:18" ht="165.75" x14ac:dyDescent="0.2">
      <c r="A16" t="s">
        <v>53</v>
      </c>
      <c r="E16" s="35" t="s">
        <v>474</v>
      </c>
    </row>
    <row r="17" spans="1:16" ht="25.5" x14ac:dyDescent="0.2">
      <c r="A17" s="24" t="s">
        <v>45</v>
      </c>
      <c r="B17" s="28" t="s">
        <v>22</v>
      </c>
      <c r="C17" s="28" t="s">
        <v>1189</v>
      </c>
      <c r="D17" s="24" t="s">
        <v>50</v>
      </c>
      <c r="E17" s="29" t="s">
        <v>1190</v>
      </c>
      <c r="F17" s="30" t="s">
        <v>65</v>
      </c>
      <c r="G17" s="31">
        <v>175.56</v>
      </c>
      <c r="H17" s="32">
        <v>0</v>
      </c>
      <c r="I17" s="33">
        <f>ROUND(ROUND(H17,2)*ROUND(G17,3),2)</f>
        <v>0</v>
      </c>
      <c r="O17">
        <f>(I17*21)/100</f>
        <v>0</v>
      </c>
      <c r="P17" t="s">
        <v>23</v>
      </c>
    </row>
    <row r="18" spans="1:16" x14ac:dyDescent="0.2">
      <c r="A18" s="34" t="s">
        <v>49</v>
      </c>
      <c r="E18" s="35" t="s">
        <v>50</v>
      </c>
    </row>
    <row r="19" spans="1:16" ht="63.75" x14ac:dyDescent="0.2">
      <c r="A19" s="36" t="s">
        <v>51</v>
      </c>
      <c r="E19" s="37" t="s">
        <v>1561</v>
      </c>
    </row>
    <row r="20" spans="1:16" ht="165.75" x14ac:dyDescent="0.2">
      <c r="A20" t="s">
        <v>53</v>
      </c>
      <c r="E20" s="35" t="s">
        <v>474</v>
      </c>
    </row>
    <row r="21" spans="1:16" ht="25.5" x14ac:dyDescent="0.2">
      <c r="A21" s="24" t="s">
        <v>45</v>
      </c>
      <c r="B21" s="28" t="s">
        <v>33</v>
      </c>
      <c r="C21" s="28" t="s">
        <v>476</v>
      </c>
      <c r="D21" s="24" t="s">
        <v>50</v>
      </c>
      <c r="E21" s="29" t="s">
        <v>477</v>
      </c>
      <c r="F21" s="30" t="s">
        <v>65</v>
      </c>
      <c r="G21" s="31">
        <v>90.745999999999995</v>
      </c>
      <c r="H21" s="32">
        <v>0</v>
      </c>
      <c r="I21" s="33">
        <f>ROUND(ROUND(H21,2)*ROUND(G21,3),2)</f>
        <v>0</v>
      </c>
      <c r="O21">
        <f>(I21*21)/100</f>
        <v>0</v>
      </c>
      <c r="P21" t="s">
        <v>23</v>
      </c>
    </row>
    <row r="22" spans="1:16" x14ac:dyDescent="0.2">
      <c r="A22" s="34" t="s">
        <v>49</v>
      </c>
      <c r="E22" s="35" t="s">
        <v>50</v>
      </c>
    </row>
    <row r="23" spans="1:16" ht="76.5" x14ac:dyDescent="0.2">
      <c r="A23" s="36" t="s">
        <v>51</v>
      </c>
      <c r="E23" s="37" t="s">
        <v>1562</v>
      </c>
    </row>
    <row r="24" spans="1:16" ht="165.75" x14ac:dyDescent="0.2">
      <c r="A24" t="s">
        <v>53</v>
      </c>
      <c r="E24" s="35" t="s">
        <v>474</v>
      </c>
    </row>
    <row r="25" spans="1:16" ht="25.5" x14ac:dyDescent="0.2">
      <c r="A25" s="24" t="s">
        <v>45</v>
      </c>
      <c r="B25" s="28" t="s">
        <v>35</v>
      </c>
      <c r="C25" s="28" t="s">
        <v>953</v>
      </c>
      <c r="D25" s="24" t="s">
        <v>50</v>
      </c>
      <c r="E25" s="29" t="s">
        <v>954</v>
      </c>
      <c r="F25" s="30" t="s">
        <v>65</v>
      </c>
      <c r="G25" s="31">
        <v>501.84</v>
      </c>
      <c r="H25" s="32">
        <v>0</v>
      </c>
      <c r="I25" s="33">
        <f>ROUND(ROUND(H25,2)*ROUND(G25,3),2)</f>
        <v>0</v>
      </c>
      <c r="O25">
        <f>(I25*21)/100</f>
        <v>0</v>
      </c>
      <c r="P25" t="s">
        <v>23</v>
      </c>
    </row>
    <row r="26" spans="1:16" x14ac:dyDescent="0.2">
      <c r="A26" s="34" t="s">
        <v>49</v>
      </c>
      <c r="E26" s="35" t="s">
        <v>50</v>
      </c>
    </row>
    <row r="27" spans="1:16" ht="25.5" x14ac:dyDescent="0.2">
      <c r="A27" s="36" t="s">
        <v>51</v>
      </c>
      <c r="E27" s="37" t="s">
        <v>1563</v>
      </c>
    </row>
    <row r="28" spans="1:16" ht="165.75" x14ac:dyDescent="0.2">
      <c r="A28" t="s">
        <v>53</v>
      </c>
      <c r="E28" s="35" t="s">
        <v>474</v>
      </c>
    </row>
    <row r="29" spans="1:16" ht="25.5" x14ac:dyDescent="0.2">
      <c r="A29" s="24" t="s">
        <v>45</v>
      </c>
      <c r="B29" s="28" t="s">
        <v>37</v>
      </c>
      <c r="C29" s="28" t="s">
        <v>1419</v>
      </c>
      <c r="D29" s="24" t="s">
        <v>50</v>
      </c>
      <c r="E29" s="29" t="s">
        <v>1420</v>
      </c>
      <c r="F29" s="30" t="s">
        <v>65</v>
      </c>
      <c r="G29" s="31">
        <v>2.375</v>
      </c>
      <c r="H29" s="32">
        <v>0</v>
      </c>
      <c r="I29" s="33">
        <f>ROUND(ROUND(H29,2)*ROUND(G29,3),2)</f>
        <v>0</v>
      </c>
      <c r="O29">
        <f>(I29*21)/100</f>
        <v>0</v>
      </c>
      <c r="P29" t="s">
        <v>23</v>
      </c>
    </row>
    <row r="30" spans="1:16" x14ac:dyDescent="0.2">
      <c r="A30" s="34" t="s">
        <v>49</v>
      </c>
      <c r="E30" s="35" t="s">
        <v>50</v>
      </c>
    </row>
    <row r="31" spans="1:16" ht="25.5" x14ac:dyDescent="0.2">
      <c r="A31" s="36" t="s">
        <v>51</v>
      </c>
      <c r="E31" s="37" t="s">
        <v>1564</v>
      </c>
    </row>
    <row r="32" spans="1:16" ht="165.75" x14ac:dyDescent="0.2">
      <c r="A32" t="s">
        <v>53</v>
      </c>
      <c r="E32" s="35" t="s">
        <v>474</v>
      </c>
    </row>
    <row r="33" spans="1:16" ht="25.5" x14ac:dyDescent="0.2">
      <c r="A33" s="24" t="s">
        <v>45</v>
      </c>
      <c r="B33" s="28" t="s">
        <v>67</v>
      </c>
      <c r="C33" s="28" t="s">
        <v>693</v>
      </c>
      <c r="D33" s="24" t="s">
        <v>50</v>
      </c>
      <c r="E33" s="29" t="s">
        <v>694</v>
      </c>
      <c r="F33" s="30" t="s">
        <v>65</v>
      </c>
      <c r="G33" s="31">
        <v>0.11600000000000001</v>
      </c>
      <c r="H33" s="32">
        <v>0</v>
      </c>
      <c r="I33" s="33">
        <f>ROUND(ROUND(H33,2)*ROUND(G33,3),2)</f>
        <v>0</v>
      </c>
      <c r="O33">
        <f>(I33*21)/100</f>
        <v>0</v>
      </c>
      <c r="P33" t="s">
        <v>23</v>
      </c>
    </row>
    <row r="34" spans="1:16" x14ac:dyDescent="0.2">
      <c r="A34" s="34" t="s">
        <v>49</v>
      </c>
      <c r="E34" s="35" t="s">
        <v>50</v>
      </c>
    </row>
    <row r="35" spans="1:16" ht="25.5" x14ac:dyDescent="0.2">
      <c r="A35" s="36" t="s">
        <v>51</v>
      </c>
      <c r="E35" s="37" t="s">
        <v>1565</v>
      </c>
    </row>
    <row r="36" spans="1:16" ht="165.75" x14ac:dyDescent="0.2">
      <c r="A36" t="s">
        <v>53</v>
      </c>
      <c r="E36" s="35" t="s">
        <v>695</v>
      </c>
    </row>
    <row r="37" spans="1:16" ht="25.5" x14ac:dyDescent="0.2">
      <c r="A37" s="24" t="s">
        <v>45</v>
      </c>
      <c r="B37" s="28" t="s">
        <v>70</v>
      </c>
      <c r="C37" s="28" t="s">
        <v>956</v>
      </c>
      <c r="D37" s="24" t="s">
        <v>50</v>
      </c>
      <c r="E37" s="29" t="s">
        <v>957</v>
      </c>
      <c r="F37" s="30" t="s">
        <v>65</v>
      </c>
      <c r="G37" s="31">
        <v>51.3</v>
      </c>
      <c r="H37" s="32">
        <v>0</v>
      </c>
      <c r="I37" s="33">
        <f>ROUND(ROUND(H37,2)*ROUND(G37,3),2)</f>
        <v>0</v>
      </c>
      <c r="O37">
        <f>(I37*21)/100</f>
        <v>0</v>
      </c>
      <c r="P37" t="s">
        <v>23</v>
      </c>
    </row>
    <row r="38" spans="1:16" x14ac:dyDescent="0.2">
      <c r="A38" s="34" t="s">
        <v>49</v>
      </c>
      <c r="E38" s="35" t="s">
        <v>50</v>
      </c>
    </row>
    <row r="39" spans="1:16" ht="25.5" x14ac:dyDescent="0.2">
      <c r="A39" s="36" t="s">
        <v>51</v>
      </c>
      <c r="E39" s="37" t="s">
        <v>1566</v>
      </c>
    </row>
    <row r="40" spans="1:16" ht="165.75" x14ac:dyDescent="0.2">
      <c r="A40" t="s">
        <v>53</v>
      </c>
      <c r="E40" s="35" t="s">
        <v>474</v>
      </c>
    </row>
    <row r="41" spans="1:16" ht="25.5" x14ac:dyDescent="0.2">
      <c r="A41" s="24" t="s">
        <v>45</v>
      </c>
      <c r="B41" s="28" t="s">
        <v>40</v>
      </c>
      <c r="C41" s="28" t="s">
        <v>479</v>
      </c>
      <c r="D41" s="24" t="s">
        <v>50</v>
      </c>
      <c r="E41" s="29" t="s">
        <v>480</v>
      </c>
      <c r="F41" s="30" t="s">
        <v>65</v>
      </c>
      <c r="G41" s="31">
        <v>0.4</v>
      </c>
      <c r="H41" s="32">
        <v>0</v>
      </c>
      <c r="I41" s="33">
        <f>ROUND(ROUND(H41,2)*ROUND(G41,3),2)</f>
        <v>0</v>
      </c>
      <c r="O41">
        <f>(I41*21)/100</f>
        <v>0</v>
      </c>
      <c r="P41" t="s">
        <v>23</v>
      </c>
    </row>
    <row r="42" spans="1:16" x14ac:dyDescent="0.2">
      <c r="A42" s="34" t="s">
        <v>49</v>
      </c>
      <c r="E42" s="35" t="s">
        <v>50</v>
      </c>
    </row>
    <row r="43" spans="1:16" ht="25.5" x14ac:dyDescent="0.2">
      <c r="A43" s="36" t="s">
        <v>51</v>
      </c>
      <c r="E43" s="37" t="s">
        <v>1567</v>
      </c>
    </row>
    <row r="44" spans="1:16" ht="165.75" x14ac:dyDescent="0.2">
      <c r="A44" t="s">
        <v>53</v>
      </c>
      <c r="E44" s="35" t="s">
        <v>474</v>
      </c>
    </row>
    <row r="45" spans="1:16" ht="25.5" x14ac:dyDescent="0.2">
      <c r="A45" s="24" t="s">
        <v>45</v>
      </c>
      <c r="B45" s="28" t="s">
        <v>42</v>
      </c>
      <c r="C45" s="28" t="s">
        <v>959</v>
      </c>
      <c r="D45" s="24" t="s">
        <v>50</v>
      </c>
      <c r="E45" s="29" t="s">
        <v>960</v>
      </c>
      <c r="F45" s="30" t="s">
        <v>65</v>
      </c>
      <c r="G45" s="31">
        <v>7.3999999999999996E-2</v>
      </c>
      <c r="H45" s="32">
        <v>0</v>
      </c>
      <c r="I45" s="33">
        <f>ROUND(ROUND(H45,2)*ROUND(G45,3),2)</f>
        <v>0</v>
      </c>
      <c r="O45">
        <f>(I45*21)/100</f>
        <v>0</v>
      </c>
      <c r="P45" t="s">
        <v>23</v>
      </c>
    </row>
    <row r="46" spans="1:16" x14ac:dyDescent="0.2">
      <c r="A46" s="34" t="s">
        <v>49</v>
      </c>
      <c r="E46" s="35" t="s">
        <v>50</v>
      </c>
    </row>
    <row r="47" spans="1:16" ht="25.5" x14ac:dyDescent="0.2">
      <c r="A47" s="36" t="s">
        <v>51</v>
      </c>
      <c r="E47" s="37" t="s">
        <v>1568</v>
      </c>
    </row>
    <row r="48" spans="1:16" ht="165.75" x14ac:dyDescent="0.2">
      <c r="A48" t="s">
        <v>53</v>
      </c>
      <c r="E48" s="35" t="s">
        <v>474</v>
      </c>
    </row>
    <row r="49" spans="1:16" ht="25.5" x14ac:dyDescent="0.2">
      <c r="A49" s="24" t="s">
        <v>45</v>
      </c>
      <c r="B49" s="28" t="s">
        <v>79</v>
      </c>
      <c r="C49" s="28" t="s">
        <v>962</v>
      </c>
      <c r="D49" s="24" t="s">
        <v>50</v>
      </c>
      <c r="E49" s="29" t="s">
        <v>963</v>
      </c>
      <c r="F49" s="30" t="s">
        <v>65</v>
      </c>
      <c r="G49" s="31">
        <v>7.5999999999999998E-2</v>
      </c>
      <c r="H49" s="32">
        <v>0</v>
      </c>
      <c r="I49" s="33">
        <f>ROUND(ROUND(H49,2)*ROUND(G49,3),2)</f>
        <v>0</v>
      </c>
      <c r="O49">
        <f>(I49*21)/100</f>
        <v>0</v>
      </c>
      <c r="P49" t="s">
        <v>23</v>
      </c>
    </row>
    <row r="50" spans="1:16" x14ac:dyDescent="0.2">
      <c r="A50" s="34" t="s">
        <v>49</v>
      </c>
      <c r="E50" s="35" t="s">
        <v>50</v>
      </c>
    </row>
    <row r="51" spans="1:16" ht="25.5" x14ac:dyDescent="0.2">
      <c r="A51" s="36" t="s">
        <v>51</v>
      </c>
      <c r="E51" s="37" t="s">
        <v>1569</v>
      </c>
    </row>
    <row r="52" spans="1:16" ht="165.75" x14ac:dyDescent="0.2">
      <c r="A52" t="s">
        <v>53</v>
      </c>
      <c r="E52" s="35" t="s">
        <v>474</v>
      </c>
    </row>
    <row r="53" spans="1:16" ht="38.25" x14ac:dyDescent="0.2">
      <c r="A53" s="24" t="s">
        <v>45</v>
      </c>
      <c r="B53" s="28" t="s">
        <v>83</v>
      </c>
      <c r="C53" s="28" t="s">
        <v>482</v>
      </c>
      <c r="D53" s="24" t="s">
        <v>50</v>
      </c>
      <c r="E53" s="29" t="s">
        <v>483</v>
      </c>
      <c r="F53" s="30" t="s">
        <v>65</v>
      </c>
      <c r="G53" s="31">
        <v>0.5</v>
      </c>
      <c r="H53" s="32">
        <v>0</v>
      </c>
      <c r="I53" s="33">
        <f>ROUND(ROUND(H53,2)*ROUND(G53,3),2)</f>
        <v>0</v>
      </c>
      <c r="O53">
        <f>(I53*21)/100</f>
        <v>0</v>
      </c>
      <c r="P53" t="s">
        <v>23</v>
      </c>
    </row>
    <row r="54" spans="1:16" x14ac:dyDescent="0.2">
      <c r="A54" s="34" t="s">
        <v>49</v>
      </c>
      <c r="E54" s="35" t="s">
        <v>50</v>
      </c>
    </row>
    <row r="55" spans="1:16" ht="25.5" x14ac:dyDescent="0.2">
      <c r="A55" s="36" t="s">
        <v>51</v>
      </c>
      <c r="E55" s="37" t="s">
        <v>1570</v>
      </c>
    </row>
    <row r="56" spans="1:16" ht="165.75" x14ac:dyDescent="0.2">
      <c r="A56" t="s">
        <v>53</v>
      </c>
      <c r="E56" s="35" t="s">
        <v>474</v>
      </c>
    </row>
    <row r="57" spans="1:16" ht="25.5" x14ac:dyDescent="0.2">
      <c r="A57" s="24" t="s">
        <v>45</v>
      </c>
      <c r="B57" s="28" t="s">
        <v>87</v>
      </c>
      <c r="C57" s="28" t="s">
        <v>485</v>
      </c>
      <c r="D57" s="24" t="s">
        <v>50</v>
      </c>
      <c r="E57" s="29" t="s">
        <v>486</v>
      </c>
      <c r="F57" s="30" t="s">
        <v>65</v>
      </c>
      <c r="G57" s="31">
        <v>0.3</v>
      </c>
      <c r="H57" s="32">
        <v>0</v>
      </c>
      <c r="I57" s="33">
        <f>ROUND(ROUND(H57,2)*ROUND(G57,3),2)</f>
        <v>0</v>
      </c>
      <c r="O57">
        <f>(I57*21)/100</f>
        <v>0</v>
      </c>
      <c r="P57" t="s">
        <v>23</v>
      </c>
    </row>
    <row r="58" spans="1:16" x14ac:dyDescent="0.2">
      <c r="A58" s="34" t="s">
        <v>49</v>
      </c>
      <c r="E58" s="35" t="s">
        <v>50</v>
      </c>
    </row>
    <row r="59" spans="1:16" ht="25.5" x14ac:dyDescent="0.2">
      <c r="A59" s="36" t="s">
        <v>51</v>
      </c>
      <c r="E59" s="37" t="s">
        <v>1571</v>
      </c>
    </row>
    <row r="60" spans="1:16" ht="165.75" x14ac:dyDescent="0.2">
      <c r="A60" t="s">
        <v>53</v>
      </c>
      <c r="E60" s="35" t="s">
        <v>474</v>
      </c>
    </row>
    <row r="61" spans="1:16" ht="25.5" x14ac:dyDescent="0.2">
      <c r="A61" s="24" t="s">
        <v>45</v>
      </c>
      <c r="B61" s="28" t="s">
        <v>89</v>
      </c>
      <c r="C61" s="28" t="s">
        <v>488</v>
      </c>
      <c r="D61" s="24" t="s">
        <v>50</v>
      </c>
      <c r="E61" s="29" t="s">
        <v>489</v>
      </c>
      <c r="F61" s="30" t="s">
        <v>65</v>
      </c>
      <c r="G61" s="31">
        <v>0.5</v>
      </c>
      <c r="H61" s="32">
        <v>0</v>
      </c>
      <c r="I61" s="33">
        <f>ROUND(ROUND(H61,2)*ROUND(G61,3),2)</f>
        <v>0</v>
      </c>
      <c r="O61">
        <f>(I61*21)/100</f>
        <v>0</v>
      </c>
      <c r="P61" t="s">
        <v>23</v>
      </c>
    </row>
    <row r="62" spans="1:16" x14ac:dyDescent="0.2">
      <c r="A62" s="34" t="s">
        <v>49</v>
      </c>
      <c r="E62" s="35" t="s">
        <v>50</v>
      </c>
    </row>
    <row r="63" spans="1:16" ht="25.5" x14ac:dyDescent="0.2">
      <c r="A63" s="36" t="s">
        <v>51</v>
      </c>
      <c r="E63" s="37" t="s">
        <v>1570</v>
      </c>
    </row>
    <row r="64" spans="1:16" ht="165.75" x14ac:dyDescent="0.2">
      <c r="A64" t="s">
        <v>53</v>
      </c>
      <c r="E64" s="35" t="s">
        <v>474</v>
      </c>
    </row>
    <row r="65" spans="1:16" ht="25.5" x14ac:dyDescent="0.2">
      <c r="A65" s="24" t="s">
        <v>45</v>
      </c>
      <c r="B65" s="28" t="s">
        <v>93</v>
      </c>
      <c r="C65" s="28" t="s">
        <v>965</v>
      </c>
      <c r="D65" s="24" t="s">
        <v>50</v>
      </c>
      <c r="E65" s="29" t="s">
        <v>966</v>
      </c>
      <c r="F65" s="30" t="s">
        <v>65</v>
      </c>
      <c r="G65" s="31">
        <v>2.96</v>
      </c>
      <c r="H65" s="32">
        <v>0</v>
      </c>
      <c r="I65" s="33">
        <f>ROUND(ROUND(H65,2)*ROUND(G65,3),2)</f>
        <v>0</v>
      </c>
      <c r="O65">
        <f>(I65*21)/100</f>
        <v>0</v>
      </c>
      <c r="P65" t="s">
        <v>23</v>
      </c>
    </row>
    <row r="66" spans="1:16" x14ac:dyDescent="0.2">
      <c r="A66" s="34" t="s">
        <v>49</v>
      </c>
      <c r="E66" s="35" t="s">
        <v>50</v>
      </c>
    </row>
    <row r="67" spans="1:16" ht="25.5" x14ac:dyDescent="0.2">
      <c r="A67" s="36" t="s">
        <v>51</v>
      </c>
      <c r="E67" s="37" t="s">
        <v>1572</v>
      </c>
    </row>
    <row r="68" spans="1:16" ht="165.75" x14ac:dyDescent="0.2">
      <c r="A68" t="s">
        <v>53</v>
      </c>
      <c r="E68" s="35" t="s">
        <v>474</v>
      </c>
    </row>
    <row r="69" spans="1:16" ht="25.5" x14ac:dyDescent="0.2">
      <c r="A69" s="24" t="s">
        <v>45</v>
      </c>
      <c r="B69" s="28" t="s">
        <v>96</v>
      </c>
      <c r="C69" s="28" t="s">
        <v>491</v>
      </c>
      <c r="D69" s="24" t="s">
        <v>50</v>
      </c>
      <c r="E69" s="29" t="s">
        <v>492</v>
      </c>
      <c r="F69" s="30" t="s">
        <v>65</v>
      </c>
      <c r="G69" s="31">
        <v>0.56699999999999995</v>
      </c>
      <c r="H69" s="32">
        <v>0</v>
      </c>
      <c r="I69" s="33">
        <f>ROUND(ROUND(H69,2)*ROUND(G69,3),2)</f>
        <v>0</v>
      </c>
      <c r="O69">
        <f>(I69*21)/100</f>
        <v>0</v>
      </c>
      <c r="P69" t="s">
        <v>23</v>
      </c>
    </row>
    <row r="70" spans="1:16" x14ac:dyDescent="0.2">
      <c r="A70" s="34" t="s">
        <v>49</v>
      </c>
      <c r="E70" s="35" t="s">
        <v>50</v>
      </c>
    </row>
    <row r="71" spans="1:16" ht="38.25" x14ac:dyDescent="0.2">
      <c r="A71" s="36" t="s">
        <v>51</v>
      </c>
      <c r="E71" s="37" t="s">
        <v>1573</v>
      </c>
    </row>
    <row r="72" spans="1:16" ht="165.75" x14ac:dyDescent="0.2">
      <c r="A72" t="s">
        <v>53</v>
      </c>
      <c r="E72" s="35" t="s">
        <v>474</v>
      </c>
    </row>
    <row r="73" spans="1:16" ht="25.5" x14ac:dyDescent="0.2">
      <c r="A73" s="24" t="s">
        <v>45</v>
      </c>
      <c r="B73" s="28" t="s">
        <v>97</v>
      </c>
      <c r="C73" s="28" t="s">
        <v>494</v>
      </c>
      <c r="D73" s="24" t="s">
        <v>50</v>
      </c>
      <c r="E73" s="29" t="s">
        <v>495</v>
      </c>
      <c r="F73" s="30" t="s">
        <v>65</v>
      </c>
      <c r="G73" s="31">
        <v>0.1</v>
      </c>
      <c r="H73" s="32">
        <v>0</v>
      </c>
      <c r="I73" s="33">
        <f>ROUND(ROUND(H73,2)*ROUND(G73,3),2)</f>
        <v>0</v>
      </c>
      <c r="O73">
        <f>(I73*21)/100</f>
        <v>0</v>
      </c>
      <c r="P73" t="s">
        <v>23</v>
      </c>
    </row>
    <row r="74" spans="1:16" x14ac:dyDescent="0.2">
      <c r="A74" s="34" t="s">
        <v>49</v>
      </c>
      <c r="E74" s="35" t="s">
        <v>50</v>
      </c>
    </row>
    <row r="75" spans="1:16" ht="25.5" x14ac:dyDescent="0.2">
      <c r="A75" s="36" t="s">
        <v>51</v>
      </c>
      <c r="E75" s="37" t="s">
        <v>1574</v>
      </c>
    </row>
    <row r="76" spans="1:16" ht="165.75" x14ac:dyDescent="0.2">
      <c r="A76" t="s">
        <v>53</v>
      </c>
      <c r="E76" s="35" t="s">
        <v>474</v>
      </c>
    </row>
  </sheetData>
  <sheetProtection password="C0DF"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R29"/>
  <sheetViews>
    <sheetView zoomScale="85" zoomScaleNormal="85"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0+O8+O21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1575</v>
      </c>
      <c r="I3" s="40">
        <f>0+I8+I21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1575</v>
      </c>
      <c r="D4" s="2"/>
      <c r="E4" s="20" t="s">
        <v>1576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29</v>
      </c>
      <c r="D8" s="21"/>
      <c r="E8" s="26" t="s">
        <v>1577</v>
      </c>
      <c r="F8" s="21"/>
      <c r="G8" s="21"/>
      <c r="H8" s="21"/>
      <c r="I8" s="27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x14ac:dyDescent="0.2">
      <c r="A9" s="24" t="s">
        <v>45</v>
      </c>
      <c r="B9" s="28" t="s">
        <v>29</v>
      </c>
      <c r="C9" s="28" t="s">
        <v>1578</v>
      </c>
      <c r="D9" s="24" t="s">
        <v>50</v>
      </c>
      <c r="E9" s="29" t="s">
        <v>1579</v>
      </c>
      <c r="F9" s="30" t="s">
        <v>499</v>
      </c>
      <c r="G9" s="31">
        <v>1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4" t="s">
        <v>49</v>
      </c>
      <c r="E10" s="35" t="s">
        <v>1580</v>
      </c>
    </row>
    <row r="11" spans="1:18" x14ac:dyDescent="0.2">
      <c r="A11" s="36" t="s">
        <v>51</v>
      </c>
      <c r="E11" s="37" t="s">
        <v>1581</v>
      </c>
    </row>
    <row r="12" spans="1:18" ht="89.25" x14ac:dyDescent="0.2">
      <c r="A12" t="s">
        <v>53</v>
      </c>
      <c r="E12" s="35" t="s">
        <v>1582</v>
      </c>
    </row>
    <row r="13" spans="1:18" x14ac:dyDescent="0.2">
      <c r="A13" s="24" t="s">
        <v>45</v>
      </c>
      <c r="B13" s="28" t="s">
        <v>23</v>
      </c>
      <c r="C13" s="28" t="s">
        <v>1583</v>
      </c>
      <c r="D13" s="24" t="s">
        <v>50</v>
      </c>
      <c r="E13" s="29" t="s">
        <v>1584</v>
      </c>
      <c r="F13" s="30" t="s">
        <v>499</v>
      </c>
      <c r="G13" s="31">
        <v>1</v>
      </c>
      <c r="H13" s="32">
        <v>0</v>
      </c>
      <c r="I13" s="33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34" t="s">
        <v>49</v>
      </c>
      <c r="E14" s="35" t="s">
        <v>1585</v>
      </c>
    </row>
    <row r="15" spans="1:18" x14ac:dyDescent="0.2">
      <c r="A15" s="36" t="s">
        <v>51</v>
      </c>
      <c r="E15" s="37" t="s">
        <v>1581</v>
      </c>
    </row>
    <row r="16" spans="1:18" ht="114.75" x14ac:dyDescent="0.2">
      <c r="A16" t="s">
        <v>53</v>
      </c>
      <c r="E16" s="35" t="s">
        <v>1586</v>
      </c>
    </row>
    <row r="17" spans="1:18" x14ac:dyDescent="0.2">
      <c r="A17" s="24" t="s">
        <v>45</v>
      </c>
      <c r="B17" s="28" t="s">
        <v>22</v>
      </c>
      <c r="C17" s="28" t="s">
        <v>1587</v>
      </c>
      <c r="D17" s="24" t="s">
        <v>50</v>
      </c>
      <c r="E17" s="29" t="s">
        <v>1588</v>
      </c>
      <c r="F17" s="30" t="s">
        <v>499</v>
      </c>
      <c r="G17" s="31">
        <v>1</v>
      </c>
      <c r="H17" s="32">
        <v>0</v>
      </c>
      <c r="I17" s="33">
        <f>ROUND(ROUND(H17,2)*ROUND(G17,3),2)</f>
        <v>0</v>
      </c>
      <c r="O17">
        <f>(I17*21)/100</f>
        <v>0</v>
      </c>
      <c r="P17" t="s">
        <v>23</v>
      </c>
    </row>
    <row r="18" spans="1:18" x14ac:dyDescent="0.2">
      <c r="A18" s="34" t="s">
        <v>49</v>
      </c>
      <c r="E18" s="35" t="s">
        <v>1589</v>
      </c>
    </row>
    <row r="19" spans="1:18" x14ac:dyDescent="0.2">
      <c r="A19" s="36" t="s">
        <v>51</v>
      </c>
      <c r="E19" s="37" t="s">
        <v>1581</v>
      </c>
    </row>
    <row r="20" spans="1:18" ht="38.25" x14ac:dyDescent="0.2">
      <c r="A20" t="s">
        <v>53</v>
      </c>
      <c r="E20" s="35" t="s">
        <v>1590</v>
      </c>
    </row>
    <row r="21" spans="1:18" ht="12.75" customHeight="1" x14ac:dyDescent="0.2">
      <c r="A21" s="12" t="s">
        <v>43</v>
      </c>
      <c r="B21" s="12"/>
      <c r="C21" s="38" t="s">
        <v>23</v>
      </c>
      <c r="D21" s="12"/>
      <c r="E21" s="26" t="s">
        <v>1591</v>
      </c>
      <c r="F21" s="12"/>
      <c r="G21" s="12"/>
      <c r="H21" s="12"/>
      <c r="I21" s="39">
        <f>0+Q21</f>
        <v>0</v>
      </c>
      <c r="O21">
        <f>0+R21</f>
        <v>0</v>
      </c>
      <c r="Q21">
        <f>0+I22+I26</f>
        <v>0</v>
      </c>
      <c r="R21">
        <f>0+O22+O26</f>
        <v>0</v>
      </c>
    </row>
    <row r="22" spans="1:18" x14ac:dyDescent="0.2">
      <c r="A22" s="24" t="s">
        <v>45</v>
      </c>
      <c r="B22" s="28" t="s">
        <v>33</v>
      </c>
      <c r="C22" s="28" t="s">
        <v>1592</v>
      </c>
      <c r="D22" s="24" t="s">
        <v>50</v>
      </c>
      <c r="E22" s="29" t="s">
        <v>1593</v>
      </c>
      <c r="F22" s="30" t="s">
        <v>499</v>
      </c>
      <c r="G22" s="31">
        <v>1</v>
      </c>
      <c r="H22" s="32">
        <v>0</v>
      </c>
      <c r="I22" s="33">
        <f>ROUND(ROUND(H22,2)*ROUND(G22,3),2)</f>
        <v>0</v>
      </c>
      <c r="O22">
        <f>(I22*21)/100</f>
        <v>0</v>
      </c>
      <c r="P22" t="s">
        <v>23</v>
      </c>
    </row>
    <row r="23" spans="1:18" x14ac:dyDescent="0.2">
      <c r="A23" s="34" t="s">
        <v>49</v>
      </c>
      <c r="E23" s="35" t="s">
        <v>1594</v>
      </c>
    </row>
    <row r="24" spans="1:18" x14ac:dyDescent="0.2">
      <c r="A24" s="36" t="s">
        <v>51</v>
      </c>
      <c r="E24" s="37" t="s">
        <v>1581</v>
      </c>
    </row>
    <row r="25" spans="1:18" ht="76.5" x14ac:dyDescent="0.2">
      <c r="A25" t="s">
        <v>53</v>
      </c>
      <c r="E25" s="35" t="s">
        <v>1595</v>
      </c>
    </row>
    <row r="26" spans="1:18" x14ac:dyDescent="0.2">
      <c r="A26" s="24" t="s">
        <v>45</v>
      </c>
      <c r="B26" s="28" t="s">
        <v>35</v>
      </c>
      <c r="C26" s="28" t="s">
        <v>1596</v>
      </c>
      <c r="D26" s="24" t="s">
        <v>50</v>
      </c>
      <c r="E26" s="29" t="s">
        <v>1597</v>
      </c>
      <c r="F26" s="30" t="s">
        <v>499</v>
      </c>
      <c r="G26" s="31">
        <v>1</v>
      </c>
      <c r="H26" s="32">
        <v>0</v>
      </c>
      <c r="I26" s="33">
        <f>ROUND(ROUND(H26,2)*ROUND(G26,3),2)</f>
        <v>0</v>
      </c>
      <c r="O26">
        <f>(I26*21)/100</f>
        <v>0</v>
      </c>
      <c r="P26" t="s">
        <v>23</v>
      </c>
    </row>
    <row r="27" spans="1:18" ht="25.5" x14ac:dyDescent="0.2">
      <c r="A27" s="34" t="s">
        <v>49</v>
      </c>
      <c r="E27" s="35" t="s">
        <v>1598</v>
      </c>
    </row>
    <row r="28" spans="1:18" x14ac:dyDescent="0.2">
      <c r="A28" s="36" t="s">
        <v>51</v>
      </c>
      <c r="E28" s="37" t="s">
        <v>1581</v>
      </c>
    </row>
    <row r="29" spans="1:18" x14ac:dyDescent="0.2">
      <c r="A29" t="s">
        <v>53</v>
      </c>
      <c r="E29" s="35" t="s">
        <v>50</v>
      </c>
    </row>
  </sheetData>
  <sheetProtection password="C0DF"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547"/>
  <sheetViews>
    <sheetView topLeftCell="B1" zoomScale="85" zoomScaleNormal="85" workbookViewId="0">
      <pane ySplit="7" topLeftCell="A546" activePane="bottomLeft" state="frozen"/>
      <selection sqref="A1:A3"/>
      <selection pane="bottomLeft" activeCell="N547" sqref="N547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0+O8+O53+O122+O515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24</v>
      </c>
      <c r="I3" s="40">
        <f>0+I8+I53+I122+I515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24</v>
      </c>
      <c r="D4" s="2"/>
      <c r="E4" s="20" t="s">
        <v>25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29</v>
      </c>
      <c r="D8" s="21"/>
      <c r="E8" s="26" t="s">
        <v>44</v>
      </c>
      <c r="F8" s="21"/>
      <c r="G8" s="21"/>
      <c r="H8" s="21"/>
      <c r="I8" s="27">
        <f>0+Q8</f>
        <v>0</v>
      </c>
      <c r="O8">
        <f>0+R8</f>
        <v>0</v>
      </c>
      <c r="Q8">
        <f>0+I9+I13+I17+I21+I25+I29+I33+I37+I41+I45+I49</f>
        <v>0</v>
      </c>
      <c r="R8">
        <f>0+O9+O13+O17+O21+O25+O29+O33+O37+O41+O45+O49</f>
        <v>0</v>
      </c>
    </row>
    <row r="9" spans="1:18" x14ac:dyDescent="0.2">
      <c r="A9" s="24" t="s">
        <v>45</v>
      </c>
      <c r="B9" s="28" t="s">
        <v>29</v>
      </c>
      <c r="C9" s="28" t="s">
        <v>46</v>
      </c>
      <c r="D9" s="24" t="s">
        <v>29</v>
      </c>
      <c r="E9" s="29" t="s">
        <v>47</v>
      </c>
      <c r="F9" s="30" t="s">
        <v>48</v>
      </c>
      <c r="G9" s="31">
        <v>11.5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4" t="s">
        <v>49</v>
      </c>
      <c r="E10" s="35" t="s">
        <v>50</v>
      </c>
    </row>
    <row r="11" spans="1:18" x14ac:dyDescent="0.2">
      <c r="A11" s="36" t="s">
        <v>51</v>
      </c>
      <c r="E11" s="37" t="s">
        <v>52</v>
      </c>
    </row>
    <row r="12" spans="1:18" x14ac:dyDescent="0.2">
      <c r="A12" t="s">
        <v>53</v>
      </c>
      <c r="E12" s="35" t="s">
        <v>54</v>
      </c>
    </row>
    <row r="13" spans="1:18" x14ac:dyDescent="0.2">
      <c r="A13" s="24" t="s">
        <v>45</v>
      </c>
      <c r="B13" s="28" t="s">
        <v>23</v>
      </c>
      <c r="C13" s="28" t="s">
        <v>55</v>
      </c>
      <c r="D13" s="24" t="s">
        <v>29</v>
      </c>
      <c r="E13" s="29" t="s">
        <v>56</v>
      </c>
      <c r="F13" s="30" t="s">
        <v>48</v>
      </c>
      <c r="G13" s="31">
        <v>3.8</v>
      </c>
      <c r="H13" s="32">
        <v>0</v>
      </c>
      <c r="I13" s="33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34" t="s">
        <v>49</v>
      </c>
      <c r="E14" s="35" t="s">
        <v>50</v>
      </c>
    </row>
    <row r="15" spans="1:18" x14ac:dyDescent="0.2">
      <c r="A15" s="36" t="s">
        <v>51</v>
      </c>
      <c r="E15" s="37" t="s">
        <v>52</v>
      </c>
    </row>
    <row r="16" spans="1:18" x14ac:dyDescent="0.2">
      <c r="A16" t="s">
        <v>53</v>
      </c>
      <c r="E16" s="35" t="s">
        <v>54</v>
      </c>
    </row>
    <row r="17" spans="1:16" x14ac:dyDescent="0.2">
      <c r="A17" s="24" t="s">
        <v>45</v>
      </c>
      <c r="B17" s="28" t="s">
        <v>22</v>
      </c>
      <c r="C17" s="28" t="s">
        <v>57</v>
      </c>
      <c r="D17" s="24" t="s">
        <v>29</v>
      </c>
      <c r="E17" s="29" t="s">
        <v>58</v>
      </c>
      <c r="F17" s="30" t="s">
        <v>48</v>
      </c>
      <c r="G17" s="31">
        <v>11.2</v>
      </c>
      <c r="H17" s="32">
        <v>0</v>
      </c>
      <c r="I17" s="33">
        <f>ROUND(ROUND(H17,2)*ROUND(G17,3),2)</f>
        <v>0</v>
      </c>
      <c r="O17">
        <f>(I17*21)/100</f>
        <v>0</v>
      </c>
      <c r="P17" t="s">
        <v>23</v>
      </c>
    </row>
    <row r="18" spans="1:16" x14ac:dyDescent="0.2">
      <c r="A18" s="34" t="s">
        <v>49</v>
      </c>
      <c r="E18" s="35" t="s">
        <v>50</v>
      </c>
    </row>
    <row r="19" spans="1:16" x14ac:dyDescent="0.2">
      <c r="A19" s="36" t="s">
        <v>51</v>
      </c>
      <c r="E19" s="37" t="s">
        <v>52</v>
      </c>
    </row>
    <row r="20" spans="1:16" x14ac:dyDescent="0.2">
      <c r="A20" t="s">
        <v>53</v>
      </c>
      <c r="E20" s="35" t="s">
        <v>54</v>
      </c>
    </row>
    <row r="21" spans="1:16" x14ac:dyDescent="0.2">
      <c r="A21" s="24" t="s">
        <v>45</v>
      </c>
      <c r="B21" s="28" t="s">
        <v>33</v>
      </c>
      <c r="C21" s="28" t="s">
        <v>59</v>
      </c>
      <c r="D21" s="24" t="s">
        <v>29</v>
      </c>
      <c r="E21" s="29" t="s">
        <v>60</v>
      </c>
      <c r="F21" s="30" t="s">
        <v>48</v>
      </c>
      <c r="G21" s="31">
        <v>0.71</v>
      </c>
      <c r="H21" s="32">
        <v>0</v>
      </c>
      <c r="I21" s="33">
        <f>ROUND(ROUND(H21,2)*ROUND(G21,3),2)</f>
        <v>0</v>
      </c>
      <c r="O21">
        <f>(I21*21)/100</f>
        <v>0</v>
      </c>
      <c r="P21" t="s">
        <v>23</v>
      </c>
    </row>
    <row r="22" spans="1:16" x14ac:dyDescent="0.2">
      <c r="A22" s="34" t="s">
        <v>49</v>
      </c>
      <c r="E22" s="35" t="s">
        <v>50</v>
      </c>
    </row>
    <row r="23" spans="1:16" x14ac:dyDescent="0.2">
      <c r="A23" s="36" t="s">
        <v>51</v>
      </c>
      <c r="E23" s="37" t="s">
        <v>52</v>
      </c>
    </row>
    <row r="24" spans="1:16" x14ac:dyDescent="0.2">
      <c r="A24" t="s">
        <v>53</v>
      </c>
      <c r="E24" s="35" t="s">
        <v>54</v>
      </c>
    </row>
    <row r="25" spans="1:16" x14ac:dyDescent="0.2">
      <c r="A25" s="24" t="s">
        <v>45</v>
      </c>
      <c r="B25" s="28" t="s">
        <v>35</v>
      </c>
      <c r="C25" s="28" t="s">
        <v>61</v>
      </c>
      <c r="D25" s="24" t="s">
        <v>29</v>
      </c>
      <c r="E25" s="29" t="s">
        <v>62</v>
      </c>
      <c r="F25" s="30" t="s">
        <v>48</v>
      </c>
      <c r="G25" s="31">
        <v>3.78</v>
      </c>
      <c r="H25" s="32">
        <v>0</v>
      </c>
      <c r="I25" s="33">
        <f>ROUND(ROUND(H25,2)*ROUND(G25,3),2)</f>
        <v>0</v>
      </c>
      <c r="O25">
        <f>(I25*21)/100</f>
        <v>0</v>
      </c>
      <c r="P25" t="s">
        <v>23</v>
      </c>
    </row>
    <row r="26" spans="1:16" x14ac:dyDescent="0.2">
      <c r="A26" s="34" t="s">
        <v>49</v>
      </c>
      <c r="E26" s="35" t="s">
        <v>50</v>
      </c>
    </row>
    <row r="27" spans="1:16" x14ac:dyDescent="0.2">
      <c r="A27" s="36" t="s">
        <v>51</v>
      </c>
      <c r="E27" s="37" t="s">
        <v>52</v>
      </c>
    </row>
    <row r="28" spans="1:16" x14ac:dyDescent="0.2">
      <c r="A28" t="s">
        <v>53</v>
      </c>
      <c r="E28" s="35" t="s">
        <v>54</v>
      </c>
    </row>
    <row r="29" spans="1:16" x14ac:dyDescent="0.2">
      <c r="A29" s="24" t="s">
        <v>45</v>
      </c>
      <c r="B29" s="28" t="s">
        <v>37</v>
      </c>
      <c r="C29" s="28" t="s">
        <v>63</v>
      </c>
      <c r="D29" s="24" t="s">
        <v>29</v>
      </c>
      <c r="E29" s="29" t="s">
        <v>64</v>
      </c>
      <c r="F29" s="30" t="s">
        <v>65</v>
      </c>
      <c r="G29" s="31">
        <v>9.7000000000000003E-2</v>
      </c>
      <c r="H29" s="32">
        <v>0</v>
      </c>
      <c r="I29" s="33">
        <f>ROUND(ROUND(H29,2)*ROUND(G29,3),2)</f>
        <v>0</v>
      </c>
      <c r="O29">
        <f>(I29*21)/100</f>
        <v>0</v>
      </c>
      <c r="P29" t="s">
        <v>23</v>
      </c>
    </row>
    <row r="30" spans="1:16" x14ac:dyDescent="0.2">
      <c r="A30" s="34" t="s">
        <v>49</v>
      </c>
      <c r="E30" s="35" t="s">
        <v>50</v>
      </c>
    </row>
    <row r="31" spans="1:16" x14ac:dyDescent="0.2">
      <c r="A31" s="36" t="s">
        <v>51</v>
      </c>
      <c r="E31" s="37" t="s">
        <v>52</v>
      </c>
    </row>
    <row r="32" spans="1:16" x14ac:dyDescent="0.2">
      <c r="A32" t="s">
        <v>53</v>
      </c>
      <c r="E32" s="35" t="s">
        <v>66</v>
      </c>
    </row>
    <row r="33" spans="1:16" x14ac:dyDescent="0.2">
      <c r="A33" s="24" t="s">
        <v>45</v>
      </c>
      <c r="B33" s="28" t="s">
        <v>67</v>
      </c>
      <c r="C33" s="28" t="s">
        <v>68</v>
      </c>
      <c r="D33" s="24" t="s">
        <v>29</v>
      </c>
      <c r="E33" s="29" t="s">
        <v>69</v>
      </c>
      <c r="F33" s="30" t="s">
        <v>48</v>
      </c>
      <c r="G33" s="31">
        <v>3.1</v>
      </c>
      <c r="H33" s="32">
        <v>0</v>
      </c>
      <c r="I33" s="33">
        <f>ROUND(ROUND(H33,2)*ROUND(G33,3),2)</f>
        <v>0</v>
      </c>
      <c r="O33">
        <f>(I33*21)/100</f>
        <v>0</v>
      </c>
      <c r="P33" t="s">
        <v>23</v>
      </c>
    </row>
    <row r="34" spans="1:16" x14ac:dyDescent="0.2">
      <c r="A34" s="34" t="s">
        <v>49</v>
      </c>
      <c r="E34" s="35" t="s">
        <v>50</v>
      </c>
    </row>
    <row r="35" spans="1:16" x14ac:dyDescent="0.2">
      <c r="A35" s="36" t="s">
        <v>51</v>
      </c>
      <c r="E35" s="37" t="s">
        <v>52</v>
      </c>
    </row>
    <row r="36" spans="1:16" x14ac:dyDescent="0.2">
      <c r="A36" t="s">
        <v>53</v>
      </c>
      <c r="E36" s="35" t="s">
        <v>66</v>
      </c>
    </row>
    <row r="37" spans="1:16" x14ac:dyDescent="0.2">
      <c r="A37" s="24" t="s">
        <v>45</v>
      </c>
      <c r="B37" s="28" t="s">
        <v>70</v>
      </c>
      <c r="C37" s="28" t="s">
        <v>71</v>
      </c>
      <c r="D37" s="24" t="s">
        <v>29</v>
      </c>
      <c r="E37" s="29" t="s">
        <v>72</v>
      </c>
      <c r="F37" s="30" t="s">
        <v>73</v>
      </c>
      <c r="G37" s="31">
        <v>1.5</v>
      </c>
      <c r="H37" s="32">
        <v>0</v>
      </c>
      <c r="I37" s="33">
        <f>ROUND(ROUND(H37,2)*ROUND(G37,3),2)</f>
        <v>0</v>
      </c>
      <c r="O37">
        <f>(I37*21)/100</f>
        <v>0</v>
      </c>
      <c r="P37" t="s">
        <v>23</v>
      </c>
    </row>
    <row r="38" spans="1:16" x14ac:dyDescent="0.2">
      <c r="A38" s="34" t="s">
        <v>49</v>
      </c>
      <c r="E38" s="35" t="s">
        <v>50</v>
      </c>
    </row>
    <row r="39" spans="1:16" x14ac:dyDescent="0.2">
      <c r="A39" s="36" t="s">
        <v>51</v>
      </c>
      <c r="E39" s="37" t="s">
        <v>52</v>
      </c>
    </row>
    <row r="40" spans="1:16" x14ac:dyDescent="0.2">
      <c r="A40" t="s">
        <v>53</v>
      </c>
      <c r="E40" s="35" t="s">
        <v>66</v>
      </c>
    </row>
    <row r="41" spans="1:16" x14ac:dyDescent="0.2">
      <c r="A41" s="24" t="s">
        <v>45</v>
      </c>
      <c r="B41" s="28" t="s">
        <v>40</v>
      </c>
      <c r="C41" s="28" t="s">
        <v>74</v>
      </c>
      <c r="D41" s="24" t="s">
        <v>29</v>
      </c>
      <c r="E41" s="29" t="s">
        <v>75</v>
      </c>
      <c r="F41" s="30" t="s">
        <v>73</v>
      </c>
      <c r="G41" s="31">
        <v>15</v>
      </c>
      <c r="H41" s="32">
        <v>0</v>
      </c>
      <c r="I41" s="33">
        <f>ROUND(ROUND(H41,2)*ROUND(G41,3),2)</f>
        <v>0</v>
      </c>
      <c r="O41">
        <f>(I41*21)/100</f>
        <v>0</v>
      </c>
      <c r="P41" t="s">
        <v>23</v>
      </c>
    </row>
    <row r="42" spans="1:16" x14ac:dyDescent="0.2">
      <c r="A42" s="34" t="s">
        <v>49</v>
      </c>
      <c r="E42" s="35" t="s">
        <v>50</v>
      </c>
    </row>
    <row r="43" spans="1:16" x14ac:dyDescent="0.2">
      <c r="A43" s="36" t="s">
        <v>51</v>
      </c>
      <c r="E43" s="37" t="s">
        <v>52</v>
      </c>
    </row>
    <row r="44" spans="1:16" x14ac:dyDescent="0.2">
      <c r="A44" t="s">
        <v>53</v>
      </c>
      <c r="E44" s="35" t="s">
        <v>66</v>
      </c>
    </row>
    <row r="45" spans="1:16" x14ac:dyDescent="0.2">
      <c r="A45" s="24" t="s">
        <v>45</v>
      </c>
      <c r="B45" s="28" t="s">
        <v>42</v>
      </c>
      <c r="C45" s="28" t="s">
        <v>76</v>
      </c>
      <c r="D45" s="24" t="s">
        <v>29</v>
      </c>
      <c r="E45" s="29" t="s">
        <v>77</v>
      </c>
      <c r="F45" s="30" t="s">
        <v>78</v>
      </c>
      <c r="G45" s="31">
        <v>14.8</v>
      </c>
      <c r="H45" s="32">
        <v>0</v>
      </c>
      <c r="I45" s="33">
        <f>ROUND(ROUND(H45,2)*ROUND(G45,3),2)</f>
        <v>0</v>
      </c>
      <c r="O45">
        <f>(I45*21)/100</f>
        <v>0</v>
      </c>
      <c r="P45" t="s">
        <v>23</v>
      </c>
    </row>
    <row r="46" spans="1:16" x14ac:dyDescent="0.2">
      <c r="A46" s="34" t="s">
        <v>49</v>
      </c>
      <c r="E46" s="35" t="s">
        <v>50</v>
      </c>
    </row>
    <row r="47" spans="1:16" x14ac:dyDescent="0.2">
      <c r="A47" s="36" t="s">
        <v>51</v>
      </c>
      <c r="E47" s="37" t="s">
        <v>52</v>
      </c>
    </row>
    <row r="48" spans="1:16" x14ac:dyDescent="0.2">
      <c r="A48" t="s">
        <v>53</v>
      </c>
      <c r="E48" s="35" t="s">
        <v>66</v>
      </c>
    </row>
    <row r="49" spans="1:18" x14ac:dyDescent="0.2">
      <c r="A49" s="24" t="s">
        <v>45</v>
      </c>
      <c r="B49" s="28" t="s">
        <v>79</v>
      </c>
      <c r="C49" s="28" t="s">
        <v>80</v>
      </c>
      <c r="D49" s="24" t="s">
        <v>29</v>
      </c>
      <c r="E49" s="29" t="s">
        <v>81</v>
      </c>
      <c r="F49" s="30" t="s">
        <v>73</v>
      </c>
      <c r="G49" s="31">
        <v>18</v>
      </c>
      <c r="H49" s="32">
        <v>0</v>
      </c>
      <c r="I49" s="33">
        <f>ROUND(ROUND(H49,2)*ROUND(G49,3),2)</f>
        <v>0</v>
      </c>
      <c r="O49">
        <f>(I49*21)/100</f>
        <v>0</v>
      </c>
      <c r="P49" t="s">
        <v>23</v>
      </c>
    </row>
    <row r="50" spans="1:18" x14ac:dyDescent="0.2">
      <c r="A50" s="34" t="s">
        <v>49</v>
      </c>
      <c r="E50" s="35" t="s">
        <v>50</v>
      </c>
    </row>
    <row r="51" spans="1:18" x14ac:dyDescent="0.2">
      <c r="A51" s="36" t="s">
        <v>51</v>
      </c>
      <c r="E51" s="37" t="s">
        <v>52</v>
      </c>
    </row>
    <row r="52" spans="1:18" x14ac:dyDescent="0.2">
      <c r="A52" t="s">
        <v>53</v>
      </c>
      <c r="E52" s="35" t="s">
        <v>66</v>
      </c>
    </row>
    <row r="53" spans="1:18" ht="12.75" customHeight="1" x14ac:dyDescent="0.2">
      <c r="A53" s="12" t="s">
        <v>43</v>
      </c>
      <c r="B53" s="12"/>
      <c r="C53" s="38" t="s">
        <v>79</v>
      </c>
      <c r="D53" s="12"/>
      <c r="E53" s="26" t="s">
        <v>82</v>
      </c>
      <c r="F53" s="12"/>
      <c r="G53" s="12"/>
      <c r="H53" s="12"/>
      <c r="I53" s="39">
        <f>0+Q53</f>
        <v>0</v>
      </c>
      <c r="O53">
        <f>0+R53</f>
        <v>0</v>
      </c>
      <c r="Q53">
        <f>0+I54+I58+I62+I66+I70+I74+I78+I82+I86+I90+I94+I98+I102+I106+I110+I114+I118</f>
        <v>0</v>
      </c>
      <c r="R53">
        <f>0+O54+O58+O62+O66+O70+O74+O78+O82+O86+O90+O94+O98+O102+O106+O110+O114+O118</f>
        <v>0</v>
      </c>
    </row>
    <row r="54" spans="1:18" x14ac:dyDescent="0.2">
      <c r="A54" s="24" t="s">
        <v>45</v>
      </c>
      <c r="B54" s="28" t="s">
        <v>83</v>
      </c>
      <c r="C54" s="28" t="s">
        <v>84</v>
      </c>
      <c r="D54" s="24" t="s">
        <v>29</v>
      </c>
      <c r="E54" s="29" t="s">
        <v>85</v>
      </c>
      <c r="F54" s="30" t="s">
        <v>78</v>
      </c>
      <c r="G54" s="31">
        <v>25</v>
      </c>
      <c r="H54" s="32">
        <v>0</v>
      </c>
      <c r="I54" s="33">
        <f>ROUND(ROUND(H54,2)*ROUND(G54,3),2)</f>
        <v>0</v>
      </c>
      <c r="O54">
        <f>(I54*21)/100</f>
        <v>0</v>
      </c>
      <c r="P54" t="s">
        <v>23</v>
      </c>
    </row>
    <row r="55" spans="1:18" x14ac:dyDescent="0.2">
      <c r="A55" s="34" t="s">
        <v>49</v>
      </c>
      <c r="E55" s="35" t="s">
        <v>50</v>
      </c>
    </row>
    <row r="56" spans="1:18" x14ac:dyDescent="0.2">
      <c r="A56" s="36" t="s">
        <v>51</v>
      </c>
      <c r="E56" s="37" t="s">
        <v>86</v>
      </c>
    </row>
    <row r="57" spans="1:18" x14ac:dyDescent="0.2">
      <c r="A57" t="s">
        <v>53</v>
      </c>
      <c r="E57" s="35" t="s">
        <v>54</v>
      </c>
    </row>
    <row r="58" spans="1:18" x14ac:dyDescent="0.2">
      <c r="A58" s="24" t="s">
        <v>45</v>
      </c>
      <c r="B58" s="28" t="s">
        <v>87</v>
      </c>
      <c r="C58" s="28" t="s">
        <v>55</v>
      </c>
      <c r="D58" s="24" t="s">
        <v>29</v>
      </c>
      <c r="E58" s="29" t="s">
        <v>56</v>
      </c>
      <c r="F58" s="30" t="s">
        <v>48</v>
      </c>
      <c r="G58" s="31">
        <v>47</v>
      </c>
      <c r="H58" s="32">
        <v>0</v>
      </c>
      <c r="I58" s="33">
        <f>ROUND(ROUND(H58,2)*ROUND(G58,3),2)</f>
        <v>0</v>
      </c>
      <c r="O58">
        <f>(I58*21)/100</f>
        <v>0</v>
      </c>
      <c r="P58" t="s">
        <v>23</v>
      </c>
    </row>
    <row r="59" spans="1:18" ht="25.5" x14ac:dyDescent="0.2">
      <c r="A59" s="34" t="s">
        <v>49</v>
      </c>
      <c r="E59" s="35" t="s">
        <v>88</v>
      </c>
    </row>
    <row r="60" spans="1:18" x14ac:dyDescent="0.2">
      <c r="A60" s="36" t="s">
        <v>51</v>
      </c>
      <c r="E60" s="37" t="s">
        <v>86</v>
      </c>
    </row>
    <row r="61" spans="1:18" x14ac:dyDescent="0.2">
      <c r="A61" t="s">
        <v>53</v>
      </c>
      <c r="E61" s="35" t="s">
        <v>54</v>
      </c>
    </row>
    <row r="62" spans="1:18" x14ac:dyDescent="0.2">
      <c r="A62" s="24" t="s">
        <v>45</v>
      </c>
      <c r="B62" s="28" t="s">
        <v>89</v>
      </c>
      <c r="C62" s="28" t="s">
        <v>90</v>
      </c>
      <c r="D62" s="24" t="s">
        <v>29</v>
      </c>
      <c r="E62" s="29" t="s">
        <v>91</v>
      </c>
      <c r="F62" s="30" t="s">
        <v>48</v>
      </c>
      <c r="G62" s="31">
        <v>9.6</v>
      </c>
      <c r="H62" s="32">
        <v>0</v>
      </c>
      <c r="I62" s="33">
        <f>ROUND(ROUND(H62,2)*ROUND(G62,3),2)</f>
        <v>0</v>
      </c>
      <c r="O62">
        <f>(I62*21)/100</f>
        <v>0</v>
      </c>
      <c r="P62" t="s">
        <v>23</v>
      </c>
    </row>
    <row r="63" spans="1:18" x14ac:dyDescent="0.2">
      <c r="A63" s="34" t="s">
        <v>49</v>
      </c>
      <c r="E63" s="35" t="s">
        <v>50</v>
      </c>
    </row>
    <row r="64" spans="1:18" x14ac:dyDescent="0.2">
      <c r="A64" s="36" t="s">
        <v>51</v>
      </c>
      <c r="E64" s="37" t="s">
        <v>92</v>
      </c>
    </row>
    <row r="65" spans="1:16" x14ac:dyDescent="0.2">
      <c r="A65" t="s">
        <v>53</v>
      </c>
      <c r="E65" s="35" t="s">
        <v>54</v>
      </c>
    </row>
    <row r="66" spans="1:16" x14ac:dyDescent="0.2">
      <c r="A66" s="24" t="s">
        <v>45</v>
      </c>
      <c r="B66" s="28" t="s">
        <v>93</v>
      </c>
      <c r="C66" s="28" t="s">
        <v>94</v>
      </c>
      <c r="D66" s="24" t="s">
        <v>29</v>
      </c>
      <c r="E66" s="29" t="s">
        <v>95</v>
      </c>
      <c r="F66" s="30" t="s">
        <v>73</v>
      </c>
      <c r="G66" s="31">
        <v>45</v>
      </c>
      <c r="H66" s="32">
        <v>0</v>
      </c>
      <c r="I66" s="33">
        <f>ROUND(ROUND(H66,2)*ROUND(G66,3),2)</f>
        <v>0</v>
      </c>
      <c r="O66">
        <f>(I66*21)/100</f>
        <v>0</v>
      </c>
      <c r="P66" t="s">
        <v>23</v>
      </c>
    </row>
    <row r="67" spans="1:16" x14ac:dyDescent="0.2">
      <c r="A67" s="34" t="s">
        <v>49</v>
      </c>
      <c r="E67" s="35" t="s">
        <v>50</v>
      </c>
    </row>
    <row r="68" spans="1:16" x14ac:dyDescent="0.2">
      <c r="A68" s="36" t="s">
        <v>51</v>
      </c>
      <c r="E68" s="37" t="s">
        <v>86</v>
      </c>
    </row>
    <row r="69" spans="1:16" x14ac:dyDescent="0.2">
      <c r="A69" t="s">
        <v>53</v>
      </c>
      <c r="E69" s="35" t="s">
        <v>54</v>
      </c>
    </row>
    <row r="70" spans="1:16" x14ac:dyDescent="0.2">
      <c r="A70" s="24" t="s">
        <v>45</v>
      </c>
      <c r="B70" s="28" t="s">
        <v>96</v>
      </c>
      <c r="C70" s="28" t="s">
        <v>57</v>
      </c>
      <c r="D70" s="24" t="s">
        <v>29</v>
      </c>
      <c r="E70" s="29" t="s">
        <v>58</v>
      </c>
      <c r="F70" s="30" t="s">
        <v>48</v>
      </c>
      <c r="G70" s="31">
        <v>56.6</v>
      </c>
      <c r="H70" s="32">
        <v>0</v>
      </c>
      <c r="I70" s="33">
        <f>ROUND(ROUND(H70,2)*ROUND(G70,3),2)</f>
        <v>0</v>
      </c>
      <c r="O70">
        <f>(I70*21)/100</f>
        <v>0</v>
      </c>
      <c r="P70" t="s">
        <v>23</v>
      </c>
    </row>
    <row r="71" spans="1:16" x14ac:dyDescent="0.2">
      <c r="A71" s="34" t="s">
        <v>49</v>
      </c>
      <c r="E71" s="35" t="s">
        <v>50</v>
      </c>
    </row>
    <row r="72" spans="1:16" x14ac:dyDescent="0.2">
      <c r="A72" s="36" t="s">
        <v>51</v>
      </c>
      <c r="E72" s="37" t="s">
        <v>86</v>
      </c>
    </row>
    <row r="73" spans="1:16" x14ac:dyDescent="0.2">
      <c r="A73" t="s">
        <v>53</v>
      </c>
      <c r="E73" s="35" t="s">
        <v>54</v>
      </c>
    </row>
    <row r="74" spans="1:16" x14ac:dyDescent="0.2">
      <c r="A74" s="24" t="s">
        <v>45</v>
      </c>
      <c r="B74" s="28" t="s">
        <v>97</v>
      </c>
      <c r="C74" s="28" t="s">
        <v>98</v>
      </c>
      <c r="D74" s="24" t="s">
        <v>29</v>
      </c>
      <c r="E74" s="29" t="s">
        <v>99</v>
      </c>
      <c r="F74" s="30" t="s">
        <v>78</v>
      </c>
      <c r="G74" s="31">
        <v>39</v>
      </c>
      <c r="H74" s="32">
        <v>0</v>
      </c>
      <c r="I74" s="33">
        <f>ROUND(ROUND(H74,2)*ROUND(G74,3),2)</f>
        <v>0</v>
      </c>
      <c r="O74">
        <f>(I74*21)/100</f>
        <v>0</v>
      </c>
      <c r="P74" t="s">
        <v>23</v>
      </c>
    </row>
    <row r="75" spans="1:16" x14ac:dyDescent="0.2">
      <c r="A75" s="34" t="s">
        <v>49</v>
      </c>
      <c r="E75" s="35" t="s">
        <v>50</v>
      </c>
    </row>
    <row r="76" spans="1:16" x14ac:dyDescent="0.2">
      <c r="A76" s="36" t="s">
        <v>51</v>
      </c>
      <c r="E76" s="37" t="s">
        <v>86</v>
      </c>
    </row>
    <row r="77" spans="1:16" x14ac:dyDescent="0.2">
      <c r="A77" t="s">
        <v>53</v>
      </c>
      <c r="E77" s="35" t="s">
        <v>54</v>
      </c>
    </row>
    <row r="78" spans="1:16" x14ac:dyDescent="0.2">
      <c r="A78" s="24" t="s">
        <v>45</v>
      </c>
      <c r="B78" s="28" t="s">
        <v>100</v>
      </c>
      <c r="C78" s="28" t="s">
        <v>101</v>
      </c>
      <c r="D78" s="24" t="s">
        <v>29</v>
      </c>
      <c r="E78" s="29" t="s">
        <v>102</v>
      </c>
      <c r="F78" s="30" t="s">
        <v>78</v>
      </c>
      <c r="G78" s="31">
        <v>39</v>
      </c>
      <c r="H78" s="32">
        <v>0</v>
      </c>
      <c r="I78" s="33">
        <f>ROUND(ROUND(H78,2)*ROUND(G78,3),2)</f>
        <v>0</v>
      </c>
      <c r="O78">
        <f>(I78*21)/100</f>
        <v>0</v>
      </c>
      <c r="P78" t="s">
        <v>23</v>
      </c>
    </row>
    <row r="79" spans="1:16" x14ac:dyDescent="0.2">
      <c r="A79" s="34" t="s">
        <v>49</v>
      </c>
      <c r="E79" s="35" t="s">
        <v>50</v>
      </c>
    </row>
    <row r="80" spans="1:16" x14ac:dyDescent="0.2">
      <c r="A80" s="36" t="s">
        <v>51</v>
      </c>
      <c r="E80" s="37" t="s">
        <v>86</v>
      </c>
    </row>
    <row r="81" spans="1:16" x14ac:dyDescent="0.2">
      <c r="A81" t="s">
        <v>53</v>
      </c>
      <c r="E81" s="35" t="s">
        <v>54</v>
      </c>
    </row>
    <row r="82" spans="1:16" x14ac:dyDescent="0.2">
      <c r="A82" s="24" t="s">
        <v>45</v>
      </c>
      <c r="B82" s="28" t="s">
        <v>103</v>
      </c>
      <c r="C82" s="28" t="s">
        <v>104</v>
      </c>
      <c r="D82" s="24" t="s">
        <v>29</v>
      </c>
      <c r="E82" s="29" t="s">
        <v>105</v>
      </c>
      <c r="F82" s="30" t="s">
        <v>78</v>
      </c>
      <c r="G82" s="31">
        <v>5</v>
      </c>
      <c r="H82" s="32">
        <v>0</v>
      </c>
      <c r="I82" s="33">
        <f>ROUND(ROUND(H82,2)*ROUND(G82,3),2)</f>
        <v>0</v>
      </c>
      <c r="O82">
        <f>(I82*21)/100</f>
        <v>0</v>
      </c>
      <c r="P82" t="s">
        <v>23</v>
      </c>
    </row>
    <row r="83" spans="1:16" x14ac:dyDescent="0.2">
      <c r="A83" s="34" t="s">
        <v>49</v>
      </c>
      <c r="E83" s="35" t="s">
        <v>50</v>
      </c>
    </row>
    <row r="84" spans="1:16" x14ac:dyDescent="0.2">
      <c r="A84" s="36" t="s">
        <v>51</v>
      </c>
      <c r="E84" s="37" t="s">
        <v>106</v>
      </c>
    </row>
    <row r="85" spans="1:16" x14ac:dyDescent="0.2">
      <c r="A85" t="s">
        <v>53</v>
      </c>
      <c r="E85" s="35" t="s">
        <v>54</v>
      </c>
    </row>
    <row r="86" spans="1:16" x14ac:dyDescent="0.2">
      <c r="A86" s="24" t="s">
        <v>45</v>
      </c>
      <c r="B86" s="28" t="s">
        <v>107</v>
      </c>
      <c r="C86" s="28" t="s">
        <v>108</v>
      </c>
      <c r="D86" s="24" t="s">
        <v>29</v>
      </c>
      <c r="E86" s="29" t="s">
        <v>109</v>
      </c>
      <c r="F86" s="30" t="s">
        <v>110</v>
      </c>
      <c r="G86" s="31">
        <v>20</v>
      </c>
      <c r="H86" s="32">
        <v>0</v>
      </c>
      <c r="I86" s="33">
        <f>ROUND(ROUND(H86,2)*ROUND(G86,3),2)</f>
        <v>0</v>
      </c>
      <c r="O86">
        <f>(I86*21)/100</f>
        <v>0</v>
      </c>
      <c r="P86" t="s">
        <v>23</v>
      </c>
    </row>
    <row r="87" spans="1:16" x14ac:dyDescent="0.2">
      <c r="A87" s="34" t="s">
        <v>49</v>
      </c>
      <c r="E87" s="35" t="s">
        <v>50</v>
      </c>
    </row>
    <row r="88" spans="1:16" x14ac:dyDescent="0.2">
      <c r="A88" s="36" t="s">
        <v>51</v>
      </c>
      <c r="E88" s="37" t="s">
        <v>106</v>
      </c>
    </row>
    <row r="89" spans="1:16" x14ac:dyDescent="0.2">
      <c r="A89" t="s">
        <v>53</v>
      </c>
      <c r="E89" s="35" t="s">
        <v>54</v>
      </c>
    </row>
    <row r="90" spans="1:16" x14ac:dyDescent="0.2">
      <c r="A90" s="24" t="s">
        <v>45</v>
      </c>
      <c r="B90" s="28" t="s">
        <v>111</v>
      </c>
      <c r="C90" s="28" t="s">
        <v>74</v>
      </c>
      <c r="D90" s="24" t="s">
        <v>29</v>
      </c>
      <c r="E90" s="29" t="s">
        <v>75</v>
      </c>
      <c r="F90" s="30" t="s">
        <v>73</v>
      </c>
      <c r="G90" s="31">
        <v>80</v>
      </c>
      <c r="H90" s="32">
        <v>0</v>
      </c>
      <c r="I90" s="33">
        <f>ROUND(ROUND(H90,2)*ROUND(G90,3),2)</f>
        <v>0</v>
      </c>
      <c r="O90">
        <f>(I90*21)/100</f>
        <v>0</v>
      </c>
      <c r="P90" t="s">
        <v>23</v>
      </c>
    </row>
    <row r="91" spans="1:16" x14ac:dyDescent="0.2">
      <c r="A91" s="34" t="s">
        <v>49</v>
      </c>
      <c r="E91" s="35" t="s">
        <v>50</v>
      </c>
    </row>
    <row r="92" spans="1:16" x14ac:dyDescent="0.2">
      <c r="A92" s="36" t="s">
        <v>51</v>
      </c>
      <c r="E92" s="37" t="s">
        <v>86</v>
      </c>
    </row>
    <row r="93" spans="1:16" x14ac:dyDescent="0.2">
      <c r="A93" t="s">
        <v>53</v>
      </c>
      <c r="E93" s="35" t="s">
        <v>54</v>
      </c>
    </row>
    <row r="94" spans="1:16" x14ac:dyDescent="0.2">
      <c r="A94" s="24" t="s">
        <v>45</v>
      </c>
      <c r="B94" s="28" t="s">
        <v>112</v>
      </c>
      <c r="C94" s="28" t="s">
        <v>113</v>
      </c>
      <c r="D94" s="24" t="s">
        <v>29</v>
      </c>
      <c r="E94" s="29" t="s">
        <v>114</v>
      </c>
      <c r="F94" s="30" t="s">
        <v>73</v>
      </c>
      <c r="G94" s="31">
        <v>200</v>
      </c>
      <c r="H94" s="32">
        <v>0</v>
      </c>
      <c r="I94" s="33">
        <f>ROUND(ROUND(H94,2)*ROUND(G94,3),2)</f>
        <v>0</v>
      </c>
      <c r="O94">
        <f>(I94*21)/100</f>
        <v>0</v>
      </c>
      <c r="P94" t="s">
        <v>23</v>
      </c>
    </row>
    <row r="95" spans="1:16" x14ac:dyDescent="0.2">
      <c r="A95" s="34" t="s">
        <v>49</v>
      </c>
      <c r="E95" s="35" t="s">
        <v>50</v>
      </c>
    </row>
    <row r="96" spans="1:16" x14ac:dyDescent="0.2">
      <c r="A96" s="36" t="s">
        <v>51</v>
      </c>
      <c r="E96" s="37" t="s">
        <v>86</v>
      </c>
    </row>
    <row r="97" spans="1:16" x14ac:dyDescent="0.2">
      <c r="A97" t="s">
        <v>53</v>
      </c>
      <c r="E97" s="35" t="s">
        <v>54</v>
      </c>
    </row>
    <row r="98" spans="1:16" ht="25.5" x14ac:dyDescent="0.2">
      <c r="A98" s="24" t="s">
        <v>45</v>
      </c>
      <c r="B98" s="28" t="s">
        <v>115</v>
      </c>
      <c r="C98" s="28" t="s">
        <v>116</v>
      </c>
      <c r="D98" s="24" t="s">
        <v>29</v>
      </c>
      <c r="E98" s="29" t="s">
        <v>117</v>
      </c>
      <c r="F98" s="30" t="s">
        <v>110</v>
      </c>
      <c r="G98" s="31">
        <v>4</v>
      </c>
      <c r="H98" s="32">
        <v>0</v>
      </c>
      <c r="I98" s="33">
        <f>ROUND(ROUND(H98,2)*ROUND(G98,3),2)</f>
        <v>0</v>
      </c>
      <c r="O98">
        <f>(I98*21)/100</f>
        <v>0</v>
      </c>
      <c r="P98" t="s">
        <v>23</v>
      </c>
    </row>
    <row r="99" spans="1:16" x14ac:dyDescent="0.2">
      <c r="A99" s="34" t="s">
        <v>49</v>
      </c>
      <c r="E99" s="35" t="s">
        <v>50</v>
      </c>
    </row>
    <row r="100" spans="1:16" x14ac:dyDescent="0.2">
      <c r="A100" s="36" t="s">
        <v>51</v>
      </c>
      <c r="E100" s="37" t="s">
        <v>106</v>
      </c>
    </row>
    <row r="101" spans="1:16" x14ac:dyDescent="0.2">
      <c r="A101" t="s">
        <v>53</v>
      </c>
      <c r="E101" s="35" t="s">
        <v>54</v>
      </c>
    </row>
    <row r="102" spans="1:16" ht="25.5" x14ac:dyDescent="0.2">
      <c r="A102" s="24" t="s">
        <v>45</v>
      </c>
      <c r="B102" s="28" t="s">
        <v>118</v>
      </c>
      <c r="C102" s="28" t="s">
        <v>119</v>
      </c>
      <c r="D102" s="24" t="s">
        <v>29</v>
      </c>
      <c r="E102" s="29" t="s">
        <v>120</v>
      </c>
      <c r="F102" s="30" t="s">
        <v>110</v>
      </c>
      <c r="G102" s="31">
        <v>4</v>
      </c>
      <c r="H102" s="32">
        <v>0</v>
      </c>
      <c r="I102" s="33">
        <f>ROUND(ROUND(H102,2)*ROUND(G102,3),2)</f>
        <v>0</v>
      </c>
      <c r="O102">
        <f>(I102*21)/100</f>
        <v>0</v>
      </c>
      <c r="P102" t="s">
        <v>23</v>
      </c>
    </row>
    <row r="103" spans="1:16" x14ac:dyDescent="0.2">
      <c r="A103" s="34" t="s">
        <v>49</v>
      </c>
      <c r="E103" s="35" t="s">
        <v>50</v>
      </c>
    </row>
    <row r="104" spans="1:16" x14ac:dyDescent="0.2">
      <c r="A104" s="36" t="s">
        <v>51</v>
      </c>
      <c r="E104" s="37" t="s">
        <v>106</v>
      </c>
    </row>
    <row r="105" spans="1:16" x14ac:dyDescent="0.2">
      <c r="A105" t="s">
        <v>53</v>
      </c>
      <c r="E105" s="35" t="s">
        <v>54</v>
      </c>
    </row>
    <row r="106" spans="1:16" ht="25.5" x14ac:dyDescent="0.2">
      <c r="A106" s="24" t="s">
        <v>45</v>
      </c>
      <c r="B106" s="28" t="s">
        <v>121</v>
      </c>
      <c r="C106" s="28" t="s">
        <v>122</v>
      </c>
      <c r="D106" s="24" t="s">
        <v>29</v>
      </c>
      <c r="E106" s="29" t="s">
        <v>123</v>
      </c>
      <c r="F106" s="30" t="s">
        <v>110</v>
      </c>
      <c r="G106" s="31">
        <v>3</v>
      </c>
      <c r="H106" s="32">
        <v>0</v>
      </c>
      <c r="I106" s="33">
        <f>ROUND(ROUND(H106,2)*ROUND(G106,3),2)</f>
        <v>0</v>
      </c>
      <c r="O106">
        <f>(I106*21)/100</f>
        <v>0</v>
      </c>
      <c r="P106" t="s">
        <v>23</v>
      </c>
    </row>
    <row r="107" spans="1:16" x14ac:dyDescent="0.2">
      <c r="A107" s="34" t="s">
        <v>49</v>
      </c>
      <c r="E107" s="35" t="s">
        <v>50</v>
      </c>
    </row>
    <row r="108" spans="1:16" x14ac:dyDescent="0.2">
      <c r="A108" s="36" t="s">
        <v>51</v>
      </c>
      <c r="E108" s="37" t="s">
        <v>106</v>
      </c>
    </row>
    <row r="109" spans="1:16" x14ac:dyDescent="0.2">
      <c r="A109" t="s">
        <v>53</v>
      </c>
      <c r="E109" s="35" t="s">
        <v>54</v>
      </c>
    </row>
    <row r="110" spans="1:16" x14ac:dyDescent="0.2">
      <c r="A110" s="24" t="s">
        <v>45</v>
      </c>
      <c r="B110" s="28" t="s">
        <v>124</v>
      </c>
      <c r="C110" s="28" t="s">
        <v>125</v>
      </c>
      <c r="D110" s="24" t="s">
        <v>29</v>
      </c>
      <c r="E110" s="29" t="s">
        <v>126</v>
      </c>
      <c r="F110" s="30" t="s">
        <v>73</v>
      </c>
      <c r="G110" s="31">
        <v>80</v>
      </c>
      <c r="H110" s="32">
        <v>0</v>
      </c>
      <c r="I110" s="33">
        <f>ROUND(ROUND(H110,2)*ROUND(G110,3),2)</f>
        <v>0</v>
      </c>
      <c r="O110">
        <f>(I110*21)/100</f>
        <v>0</v>
      </c>
      <c r="P110" t="s">
        <v>23</v>
      </c>
    </row>
    <row r="111" spans="1:16" x14ac:dyDescent="0.2">
      <c r="A111" s="34" t="s">
        <v>49</v>
      </c>
      <c r="E111" s="35" t="s">
        <v>50</v>
      </c>
    </row>
    <row r="112" spans="1:16" x14ac:dyDescent="0.2">
      <c r="A112" s="36" t="s">
        <v>51</v>
      </c>
      <c r="E112" s="37" t="s">
        <v>86</v>
      </c>
    </row>
    <row r="113" spans="1:18" x14ac:dyDescent="0.2">
      <c r="A113" t="s">
        <v>53</v>
      </c>
      <c r="E113" s="35" t="s">
        <v>54</v>
      </c>
    </row>
    <row r="114" spans="1:18" x14ac:dyDescent="0.2">
      <c r="A114" s="24" t="s">
        <v>45</v>
      </c>
      <c r="B114" s="28" t="s">
        <v>127</v>
      </c>
      <c r="C114" s="28" t="s">
        <v>128</v>
      </c>
      <c r="D114" s="24" t="s">
        <v>29</v>
      </c>
      <c r="E114" s="29" t="s">
        <v>129</v>
      </c>
      <c r="F114" s="30" t="s">
        <v>73</v>
      </c>
      <c r="G114" s="31">
        <v>39</v>
      </c>
      <c r="H114" s="32">
        <v>0</v>
      </c>
      <c r="I114" s="33">
        <f>ROUND(ROUND(H114,2)*ROUND(G114,3),2)</f>
        <v>0</v>
      </c>
      <c r="O114">
        <f>(I114*21)/100</f>
        <v>0</v>
      </c>
      <c r="P114" t="s">
        <v>23</v>
      </c>
    </row>
    <row r="115" spans="1:18" x14ac:dyDescent="0.2">
      <c r="A115" s="34" t="s">
        <v>49</v>
      </c>
      <c r="E115" s="35" t="s">
        <v>50</v>
      </c>
    </row>
    <row r="116" spans="1:18" x14ac:dyDescent="0.2">
      <c r="A116" s="36" t="s">
        <v>51</v>
      </c>
      <c r="E116" s="37" t="s">
        <v>130</v>
      </c>
    </row>
    <row r="117" spans="1:18" ht="63.75" x14ac:dyDescent="0.2">
      <c r="A117" t="s">
        <v>53</v>
      </c>
      <c r="E117" s="35" t="s">
        <v>131</v>
      </c>
    </row>
    <row r="118" spans="1:18" x14ac:dyDescent="0.2">
      <c r="A118" s="24" t="s">
        <v>45</v>
      </c>
      <c r="B118" s="28" t="s">
        <v>132</v>
      </c>
      <c r="C118" s="28" t="s">
        <v>133</v>
      </c>
      <c r="D118" s="24" t="s">
        <v>29</v>
      </c>
      <c r="E118" s="29" t="s">
        <v>134</v>
      </c>
      <c r="F118" s="30" t="s">
        <v>135</v>
      </c>
      <c r="G118" s="31">
        <v>0.3</v>
      </c>
      <c r="H118" s="32">
        <v>0</v>
      </c>
      <c r="I118" s="33">
        <f>ROUND(ROUND(H118,2)*ROUND(G118,3),2)</f>
        <v>0</v>
      </c>
      <c r="O118">
        <f>(I118*21)/100</f>
        <v>0</v>
      </c>
      <c r="P118" t="s">
        <v>23</v>
      </c>
    </row>
    <row r="119" spans="1:18" ht="25.5" x14ac:dyDescent="0.2">
      <c r="A119" s="34" t="s">
        <v>49</v>
      </c>
      <c r="E119" s="35" t="s">
        <v>136</v>
      </c>
    </row>
    <row r="120" spans="1:18" x14ac:dyDescent="0.2">
      <c r="A120" s="36" t="s">
        <v>51</v>
      </c>
      <c r="E120" s="37" t="s">
        <v>86</v>
      </c>
    </row>
    <row r="121" spans="1:18" ht="38.25" x14ac:dyDescent="0.2">
      <c r="A121" t="s">
        <v>53</v>
      </c>
      <c r="E121" s="35" t="s">
        <v>137</v>
      </c>
    </row>
    <row r="122" spans="1:18" ht="12.75" customHeight="1" x14ac:dyDescent="0.2">
      <c r="A122" s="12" t="s">
        <v>43</v>
      </c>
      <c r="B122" s="12"/>
      <c r="C122" s="38" t="s">
        <v>138</v>
      </c>
      <c r="D122" s="12"/>
      <c r="E122" s="26" t="s">
        <v>139</v>
      </c>
      <c r="F122" s="12"/>
      <c r="G122" s="12"/>
      <c r="H122" s="12"/>
      <c r="I122" s="39">
        <f>0+Q122</f>
        <v>0</v>
      </c>
      <c r="O122">
        <f>0+R122</f>
        <v>0</v>
      </c>
      <c r="Q122">
        <f>0+I123+I127+I131+I135+I139+I143+I147+I151+I155+I159+I163+I167+I171+I175+I179+I183+I187+I191+I195+I199+I203+I207+I211+I215+I219+I223+I227+I231+I235+I239+I243+I247+I251+I255+I259+I263+I267+I271+I275+I279+I283+I287+I291+I295+I299+I303+I307+I311+I315+I319+I323+I327+I331+I335+I339+I343+I347+I351+I355+I359+I363+I367+I371+I375+I379+I383+I387+I391+I395+I399+I403+I407+I411+I415+I419+I423+I427+I431+I435+I439+I443+I447+I451+I455+I459+I463+I467+I471+I475+I479+I483+I487+I491+I495+I499+I503+I507+I511</f>
        <v>0</v>
      </c>
      <c r="R122">
        <f>0+O123+O127+O131+O135+O139+O143+O147+O151+O155+O159+O163+O167+O171+O175+O179+O183+O187+O191+O195+O199+O203+O207+O211+O215+O219+O223+O227+O231+O235+O239+O243+O247+O251+O255+O259+O263+O267+O271+O275+O279+O283+O287+O291+O295+O299+O303+O307+O311+O315+O319+O323+O327+O331+O335+O339+O343+O347+O351+O355+O359+O363+O367+O371+O375+O379+O383+O387+O391+O395+O399+O403+O407+O411+O415+O419+O423+O427+O431+O435+O439+O443+O447+O451+O455+O459+O463+O467+O471+O475+O479+O483+O487+O491+O495+O499+O503+O507+O511</f>
        <v>0</v>
      </c>
    </row>
    <row r="123" spans="1:18" x14ac:dyDescent="0.2">
      <c r="A123" s="24" t="s">
        <v>45</v>
      </c>
      <c r="B123" s="28" t="s">
        <v>140</v>
      </c>
      <c r="C123" s="28" t="s">
        <v>141</v>
      </c>
      <c r="D123" s="24" t="s">
        <v>29</v>
      </c>
      <c r="E123" s="29" t="s">
        <v>142</v>
      </c>
      <c r="F123" s="30" t="s">
        <v>110</v>
      </c>
      <c r="G123" s="31">
        <v>1</v>
      </c>
      <c r="H123" s="32">
        <v>0</v>
      </c>
      <c r="I123" s="33">
        <f>ROUND(ROUND(H123,2)*ROUND(G123,3),2)</f>
        <v>0</v>
      </c>
      <c r="O123">
        <f>(I123*21)/100</f>
        <v>0</v>
      </c>
      <c r="P123" t="s">
        <v>23</v>
      </c>
    </row>
    <row r="124" spans="1:18" x14ac:dyDescent="0.2">
      <c r="A124" s="34" t="s">
        <v>49</v>
      </c>
      <c r="E124" s="35" t="s">
        <v>143</v>
      </c>
    </row>
    <row r="125" spans="1:18" x14ac:dyDescent="0.2">
      <c r="A125" s="36" t="s">
        <v>51</v>
      </c>
      <c r="E125" s="37" t="s">
        <v>106</v>
      </c>
    </row>
    <row r="126" spans="1:18" ht="25.5" x14ac:dyDescent="0.2">
      <c r="A126" t="s">
        <v>53</v>
      </c>
      <c r="E126" s="35" t="s">
        <v>144</v>
      </c>
    </row>
    <row r="127" spans="1:18" ht="25.5" x14ac:dyDescent="0.2">
      <c r="A127" s="24" t="s">
        <v>45</v>
      </c>
      <c r="B127" s="28" t="s">
        <v>145</v>
      </c>
      <c r="C127" s="28" t="s">
        <v>146</v>
      </c>
      <c r="D127" s="24" t="s">
        <v>29</v>
      </c>
      <c r="E127" s="29" t="s">
        <v>147</v>
      </c>
      <c r="F127" s="30" t="s">
        <v>73</v>
      </c>
      <c r="G127" s="31">
        <v>20</v>
      </c>
      <c r="H127" s="32">
        <v>0</v>
      </c>
      <c r="I127" s="33">
        <f>ROUND(ROUND(H127,2)*ROUND(G127,3),2)</f>
        <v>0</v>
      </c>
      <c r="O127">
        <f>(I127*21)/100</f>
        <v>0</v>
      </c>
      <c r="P127" t="s">
        <v>23</v>
      </c>
    </row>
    <row r="128" spans="1:18" x14ac:dyDescent="0.2">
      <c r="A128" s="34" t="s">
        <v>49</v>
      </c>
      <c r="E128" s="35" t="s">
        <v>50</v>
      </c>
    </row>
    <row r="129" spans="1:16" x14ac:dyDescent="0.2">
      <c r="A129" s="36" t="s">
        <v>51</v>
      </c>
      <c r="E129" s="37" t="s">
        <v>106</v>
      </c>
    </row>
    <row r="130" spans="1:16" x14ac:dyDescent="0.2">
      <c r="A130" t="s">
        <v>53</v>
      </c>
      <c r="E130" s="35" t="s">
        <v>54</v>
      </c>
    </row>
    <row r="131" spans="1:16" x14ac:dyDescent="0.2">
      <c r="A131" s="24" t="s">
        <v>45</v>
      </c>
      <c r="B131" s="28" t="s">
        <v>148</v>
      </c>
      <c r="C131" s="28" t="s">
        <v>149</v>
      </c>
      <c r="D131" s="24" t="s">
        <v>29</v>
      </c>
      <c r="E131" s="29" t="s">
        <v>150</v>
      </c>
      <c r="F131" s="30" t="s">
        <v>110</v>
      </c>
      <c r="G131" s="31">
        <v>1</v>
      </c>
      <c r="H131" s="32">
        <v>0</v>
      </c>
      <c r="I131" s="33">
        <f>ROUND(ROUND(H131,2)*ROUND(G131,3),2)</f>
        <v>0</v>
      </c>
      <c r="O131">
        <f>(I131*21)/100</f>
        <v>0</v>
      </c>
      <c r="P131" t="s">
        <v>23</v>
      </c>
    </row>
    <row r="132" spans="1:16" x14ac:dyDescent="0.2">
      <c r="A132" s="34" t="s">
        <v>49</v>
      </c>
      <c r="E132" s="35" t="s">
        <v>50</v>
      </c>
    </row>
    <row r="133" spans="1:16" x14ac:dyDescent="0.2">
      <c r="A133" s="36" t="s">
        <v>51</v>
      </c>
      <c r="E133" s="37" t="s">
        <v>106</v>
      </c>
    </row>
    <row r="134" spans="1:16" x14ac:dyDescent="0.2">
      <c r="A134" t="s">
        <v>53</v>
      </c>
      <c r="E134" s="35" t="s">
        <v>54</v>
      </c>
    </row>
    <row r="135" spans="1:16" x14ac:dyDescent="0.2">
      <c r="A135" s="24" t="s">
        <v>45</v>
      </c>
      <c r="B135" s="28" t="s">
        <v>151</v>
      </c>
      <c r="C135" s="28" t="s">
        <v>80</v>
      </c>
      <c r="D135" s="24" t="s">
        <v>29</v>
      </c>
      <c r="E135" s="29" t="s">
        <v>81</v>
      </c>
      <c r="F135" s="30" t="s">
        <v>73</v>
      </c>
      <c r="G135" s="31">
        <v>50</v>
      </c>
      <c r="H135" s="32">
        <v>0</v>
      </c>
      <c r="I135" s="33">
        <f>ROUND(ROUND(H135,2)*ROUND(G135,3),2)</f>
        <v>0</v>
      </c>
      <c r="O135">
        <f>(I135*21)/100</f>
        <v>0</v>
      </c>
      <c r="P135" t="s">
        <v>23</v>
      </c>
    </row>
    <row r="136" spans="1:16" x14ac:dyDescent="0.2">
      <c r="A136" s="34" t="s">
        <v>49</v>
      </c>
      <c r="E136" s="35" t="s">
        <v>50</v>
      </c>
    </row>
    <row r="137" spans="1:16" x14ac:dyDescent="0.2">
      <c r="A137" s="36" t="s">
        <v>51</v>
      </c>
      <c r="E137" s="37" t="s">
        <v>152</v>
      </c>
    </row>
    <row r="138" spans="1:16" x14ac:dyDescent="0.2">
      <c r="A138" t="s">
        <v>53</v>
      </c>
      <c r="E138" s="35" t="s">
        <v>54</v>
      </c>
    </row>
    <row r="139" spans="1:16" x14ac:dyDescent="0.2">
      <c r="A139" s="24" t="s">
        <v>45</v>
      </c>
      <c r="B139" s="28" t="s">
        <v>153</v>
      </c>
      <c r="C139" s="28" t="s">
        <v>154</v>
      </c>
      <c r="D139" s="24" t="s">
        <v>29</v>
      </c>
      <c r="E139" s="29" t="s">
        <v>155</v>
      </c>
      <c r="F139" s="30" t="s">
        <v>110</v>
      </c>
      <c r="G139" s="31">
        <v>12</v>
      </c>
      <c r="H139" s="32">
        <v>0</v>
      </c>
      <c r="I139" s="33">
        <f>ROUND(ROUND(H139,2)*ROUND(G139,3),2)</f>
        <v>0</v>
      </c>
      <c r="O139">
        <f>(I139*21)/100</f>
        <v>0</v>
      </c>
      <c r="P139" t="s">
        <v>23</v>
      </c>
    </row>
    <row r="140" spans="1:16" x14ac:dyDescent="0.2">
      <c r="A140" s="34" t="s">
        <v>49</v>
      </c>
      <c r="E140" s="35" t="s">
        <v>50</v>
      </c>
    </row>
    <row r="141" spans="1:16" x14ac:dyDescent="0.2">
      <c r="A141" s="36" t="s">
        <v>51</v>
      </c>
      <c r="E141" s="37" t="s">
        <v>152</v>
      </c>
    </row>
    <row r="142" spans="1:16" x14ac:dyDescent="0.2">
      <c r="A142" t="s">
        <v>53</v>
      </c>
      <c r="E142" s="35" t="s">
        <v>54</v>
      </c>
    </row>
    <row r="143" spans="1:16" x14ac:dyDescent="0.2">
      <c r="A143" s="24" t="s">
        <v>45</v>
      </c>
      <c r="B143" s="28" t="s">
        <v>156</v>
      </c>
      <c r="C143" s="28" t="s">
        <v>157</v>
      </c>
      <c r="D143" s="24" t="s">
        <v>29</v>
      </c>
      <c r="E143" s="29" t="s">
        <v>158</v>
      </c>
      <c r="F143" s="30" t="s">
        <v>110</v>
      </c>
      <c r="G143" s="31">
        <v>1</v>
      </c>
      <c r="H143" s="32">
        <v>0</v>
      </c>
      <c r="I143" s="33">
        <f>ROUND(ROUND(H143,2)*ROUND(G143,3),2)</f>
        <v>0</v>
      </c>
      <c r="O143">
        <f>(I143*21)/100</f>
        <v>0</v>
      </c>
      <c r="P143" t="s">
        <v>23</v>
      </c>
    </row>
    <row r="144" spans="1:16" x14ac:dyDescent="0.2">
      <c r="A144" s="34" t="s">
        <v>49</v>
      </c>
      <c r="E144" s="35" t="s">
        <v>50</v>
      </c>
    </row>
    <row r="145" spans="1:16" x14ac:dyDescent="0.2">
      <c r="A145" s="36" t="s">
        <v>51</v>
      </c>
      <c r="E145" s="37" t="s">
        <v>106</v>
      </c>
    </row>
    <row r="146" spans="1:16" x14ac:dyDescent="0.2">
      <c r="A146" t="s">
        <v>53</v>
      </c>
      <c r="E146" s="35" t="s">
        <v>54</v>
      </c>
    </row>
    <row r="147" spans="1:16" x14ac:dyDescent="0.2">
      <c r="A147" s="24" t="s">
        <v>45</v>
      </c>
      <c r="B147" s="28" t="s">
        <v>159</v>
      </c>
      <c r="C147" s="28" t="s">
        <v>160</v>
      </c>
      <c r="D147" s="24" t="s">
        <v>29</v>
      </c>
      <c r="E147" s="29" t="s">
        <v>161</v>
      </c>
      <c r="F147" s="30" t="s">
        <v>110</v>
      </c>
      <c r="G147" s="31">
        <v>1</v>
      </c>
      <c r="H147" s="32">
        <v>0</v>
      </c>
      <c r="I147" s="33">
        <f>ROUND(ROUND(H147,2)*ROUND(G147,3),2)</f>
        <v>0</v>
      </c>
      <c r="O147">
        <f>(I147*21)/100</f>
        <v>0</v>
      </c>
      <c r="P147" t="s">
        <v>23</v>
      </c>
    </row>
    <row r="148" spans="1:16" x14ac:dyDescent="0.2">
      <c r="A148" s="34" t="s">
        <v>49</v>
      </c>
      <c r="E148" s="35" t="s">
        <v>50</v>
      </c>
    </row>
    <row r="149" spans="1:16" x14ac:dyDescent="0.2">
      <c r="A149" s="36" t="s">
        <v>51</v>
      </c>
      <c r="E149" s="37" t="s">
        <v>106</v>
      </c>
    </row>
    <row r="150" spans="1:16" x14ac:dyDescent="0.2">
      <c r="A150" t="s">
        <v>53</v>
      </c>
      <c r="E150" s="35" t="s">
        <v>54</v>
      </c>
    </row>
    <row r="151" spans="1:16" x14ac:dyDescent="0.2">
      <c r="A151" s="24" t="s">
        <v>45</v>
      </c>
      <c r="B151" s="28" t="s">
        <v>162</v>
      </c>
      <c r="C151" s="28" t="s">
        <v>163</v>
      </c>
      <c r="D151" s="24" t="s">
        <v>29</v>
      </c>
      <c r="E151" s="29" t="s">
        <v>164</v>
      </c>
      <c r="F151" s="30" t="s">
        <v>110</v>
      </c>
      <c r="G151" s="31">
        <v>1</v>
      </c>
      <c r="H151" s="32">
        <v>0</v>
      </c>
      <c r="I151" s="33">
        <f>ROUND(ROUND(H151,2)*ROUND(G151,3),2)</f>
        <v>0</v>
      </c>
      <c r="O151">
        <f>(I151*21)/100</f>
        <v>0</v>
      </c>
      <c r="P151" t="s">
        <v>23</v>
      </c>
    </row>
    <row r="152" spans="1:16" x14ac:dyDescent="0.2">
      <c r="A152" s="34" t="s">
        <v>49</v>
      </c>
      <c r="E152" s="35" t="s">
        <v>50</v>
      </c>
    </row>
    <row r="153" spans="1:16" x14ac:dyDescent="0.2">
      <c r="A153" s="36" t="s">
        <v>51</v>
      </c>
      <c r="E153" s="37" t="s">
        <v>106</v>
      </c>
    </row>
    <row r="154" spans="1:16" x14ac:dyDescent="0.2">
      <c r="A154" t="s">
        <v>53</v>
      </c>
      <c r="E154" s="35" t="s">
        <v>54</v>
      </c>
    </row>
    <row r="155" spans="1:16" x14ac:dyDescent="0.2">
      <c r="A155" s="24" t="s">
        <v>45</v>
      </c>
      <c r="B155" s="28" t="s">
        <v>165</v>
      </c>
      <c r="C155" s="28" t="s">
        <v>166</v>
      </c>
      <c r="D155" s="24" t="s">
        <v>29</v>
      </c>
      <c r="E155" s="29" t="s">
        <v>167</v>
      </c>
      <c r="F155" s="30" t="s">
        <v>110</v>
      </c>
      <c r="G155" s="31">
        <v>2</v>
      </c>
      <c r="H155" s="32">
        <v>0</v>
      </c>
      <c r="I155" s="33">
        <f>ROUND(ROUND(H155,2)*ROUND(G155,3),2)</f>
        <v>0</v>
      </c>
      <c r="O155">
        <f>(I155*21)/100</f>
        <v>0</v>
      </c>
      <c r="P155" t="s">
        <v>23</v>
      </c>
    </row>
    <row r="156" spans="1:16" x14ac:dyDescent="0.2">
      <c r="A156" s="34" t="s">
        <v>49</v>
      </c>
      <c r="E156" s="35" t="s">
        <v>50</v>
      </c>
    </row>
    <row r="157" spans="1:16" x14ac:dyDescent="0.2">
      <c r="A157" s="36" t="s">
        <v>51</v>
      </c>
      <c r="E157" s="37" t="s">
        <v>152</v>
      </c>
    </row>
    <row r="158" spans="1:16" x14ac:dyDescent="0.2">
      <c r="A158" t="s">
        <v>53</v>
      </c>
      <c r="E158" s="35" t="s">
        <v>54</v>
      </c>
    </row>
    <row r="159" spans="1:16" x14ac:dyDescent="0.2">
      <c r="A159" s="24" t="s">
        <v>45</v>
      </c>
      <c r="B159" s="28" t="s">
        <v>168</v>
      </c>
      <c r="C159" s="28" t="s">
        <v>169</v>
      </c>
      <c r="D159" s="24" t="s">
        <v>29</v>
      </c>
      <c r="E159" s="29" t="s">
        <v>170</v>
      </c>
      <c r="F159" s="30" t="s">
        <v>110</v>
      </c>
      <c r="G159" s="31">
        <v>12</v>
      </c>
      <c r="H159" s="32">
        <v>0</v>
      </c>
      <c r="I159" s="33">
        <f>ROUND(ROUND(H159,2)*ROUND(G159,3),2)</f>
        <v>0</v>
      </c>
      <c r="O159">
        <f>(I159*21)/100</f>
        <v>0</v>
      </c>
      <c r="P159" t="s">
        <v>23</v>
      </c>
    </row>
    <row r="160" spans="1:16" x14ac:dyDescent="0.2">
      <c r="A160" s="34" t="s">
        <v>49</v>
      </c>
      <c r="E160" s="35" t="s">
        <v>50</v>
      </c>
    </row>
    <row r="161" spans="1:16" x14ac:dyDescent="0.2">
      <c r="A161" s="36" t="s">
        <v>51</v>
      </c>
      <c r="E161" s="37" t="s">
        <v>106</v>
      </c>
    </row>
    <row r="162" spans="1:16" x14ac:dyDescent="0.2">
      <c r="A162" t="s">
        <v>53</v>
      </c>
      <c r="E162" s="35" t="s">
        <v>54</v>
      </c>
    </row>
    <row r="163" spans="1:16" x14ac:dyDescent="0.2">
      <c r="A163" s="24" t="s">
        <v>45</v>
      </c>
      <c r="B163" s="28" t="s">
        <v>171</v>
      </c>
      <c r="C163" s="28" t="s">
        <v>172</v>
      </c>
      <c r="D163" s="24" t="s">
        <v>29</v>
      </c>
      <c r="E163" s="29" t="s">
        <v>173</v>
      </c>
      <c r="F163" s="30" t="s">
        <v>73</v>
      </c>
      <c r="G163" s="31">
        <v>10</v>
      </c>
      <c r="H163" s="32">
        <v>0</v>
      </c>
      <c r="I163" s="33">
        <f>ROUND(ROUND(H163,2)*ROUND(G163,3),2)</f>
        <v>0</v>
      </c>
      <c r="O163">
        <f>(I163*21)/100</f>
        <v>0</v>
      </c>
      <c r="P163" t="s">
        <v>23</v>
      </c>
    </row>
    <row r="164" spans="1:16" x14ac:dyDescent="0.2">
      <c r="A164" s="34" t="s">
        <v>49</v>
      </c>
      <c r="E164" s="35" t="s">
        <v>50</v>
      </c>
    </row>
    <row r="165" spans="1:16" x14ac:dyDescent="0.2">
      <c r="A165" s="36" t="s">
        <v>51</v>
      </c>
      <c r="E165" s="37" t="s">
        <v>174</v>
      </c>
    </row>
    <row r="166" spans="1:16" x14ac:dyDescent="0.2">
      <c r="A166" t="s">
        <v>53</v>
      </c>
      <c r="E166" s="35" t="s">
        <v>54</v>
      </c>
    </row>
    <row r="167" spans="1:16" ht="25.5" x14ac:dyDescent="0.2">
      <c r="A167" s="24" t="s">
        <v>45</v>
      </c>
      <c r="B167" s="28" t="s">
        <v>175</v>
      </c>
      <c r="C167" s="28" t="s">
        <v>176</v>
      </c>
      <c r="D167" s="24" t="s">
        <v>29</v>
      </c>
      <c r="E167" s="29" t="s">
        <v>177</v>
      </c>
      <c r="F167" s="30" t="s">
        <v>73</v>
      </c>
      <c r="G167" s="31">
        <v>210</v>
      </c>
      <c r="H167" s="32">
        <v>0</v>
      </c>
      <c r="I167" s="33">
        <f>ROUND(ROUND(H167,2)*ROUND(G167,3),2)</f>
        <v>0</v>
      </c>
      <c r="O167">
        <f>(I167*21)/100</f>
        <v>0</v>
      </c>
      <c r="P167" t="s">
        <v>23</v>
      </c>
    </row>
    <row r="168" spans="1:16" x14ac:dyDescent="0.2">
      <c r="A168" s="34" t="s">
        <v>49</v>
      </c>
      <c r="E168" s="35" t="s">
        <v>50</v>
      </c>
    </row>
    <row r="169" spans="1:16" x14ac:dyDescent="0.2">
      <c r="A169" s="36" t="s">
        <v>51</v>
      </c>
      <c r="E169" s="37" t="s">
        <v>174</v>
      </c>
    </row>
    <row r="170" spans="1:16" x14ac:dyDescent="0.2">
      <c r="A170" t="s">
        <v>53</v>
      </c>
      <c r="E170" s="35" t="s">
        <v>54</v>
      </c>
    </row>
    <row r="171" spans="1:16" ht="25.5" x14ac:dyDescent="0.2">
      <c r="A171" s="24" t="s">
        <v>45</v>
      </c>
      <c r="B171" s="28" t="s">
        <v>178</v>
      </c>
      <c r="C171" s="28" t="s">
        <v>179</v>
      </c>
      <c r="D171" s="24" t="s">
        <v>29</v>
      </c>
      <c r="E171" s="29" t="s">
        <v>180</v>
      </c>
      <c r="F171" s="30" t="s">
        <v>110</v>
      </c>
      <c r="G171" s="31">
        <v>4</v>
      </c>
      <c r="H171" s="32">
        <v>0</v>
      </c>
      <c r="I171" s="33">
        <f>ROUND(ROUND(H171,2)*ROUND(G171,3),2)</f>
        <v>0</v>
      </c>
      <c r="O171">
        <f>(I171*21)/100</f>
        <v>0</v>
      </c>
      <c r="P171" t="s">
        <v>23</v>
      </c>
    </row>
    <row r="172" spans="1:16" x14ac:dyDescent="0.2">
      <c r="A172" s="34" t="s">
        <v>49</v>
      </c>
      <c r="E172" s="35" t="s">
        <v>50</v>
      </c>
    </row>
    <row r="173" spans="1:16" x14ac:dyDescent="0.2">
      <c r="A173" s="36" t="s">
        <v>51</v>
      </c>
      <c r="E173" s="37" t="s">
        <v>174</v>
      </c>
    </row>
    <row r="174" spans="1:16" x14ac:dyDescent="0.2">
      <c r="A174" t="s">
        <v>53</v>
      </c>
      <c r="E174" s="35" t="s">
        <v>54</v>
      </c>
    </row>
    <row r="175" spans="1:16" ht="25.5" x14ac:dyDescent="0.2">
      <c r="A175" s="24" t="s">
        <v>45</v>
      </c>
      <c r="B175" s="28" t="s">
        <v>181</v>
      </c>
      <c r="C175" s="28" t="s">
        <v>182</v>
      </c>
      <c r="D175" s="24" t="s">
        <v>29</v>
      </c>
      <c r="E175" s="29" t="s">
        <v>183</v>
      </c>
      <c r="F175" s="30" t="s">
        <v>110</v>
      </c>
      <c r="G175" s="31">
        <v>10</v>
      </c>
      <c r="H175" s="32">
        <v>0</v>
      </c>
      <c r="I175" s="33">
        <f>ROUND(ROUND(H175,2)*ROUND(G175,3),2)</f>
        <v>0</v>
      </c>
      <c r="O175">
        <f>(I175*21)/100</f>
        <v>0</v>
      </c>
      <c r="P175" t="s">
        <v>23</v>
      </c>
    </row>
    <row r="176" spans="1:16" x14ac:dyDescent="0.2">
      <c r="A176" s="34" t="s">
        <v>49</v>
      </c>
      <c r="E176" s="35" t="s">
        <v>50</v>
      </c>
    </row>
    <row r="177" spans="1:16" x14ac:dyDescent="0.2">
      <c r="A177" s="36" t="s">
        <v>51</v>
      </c>
      <c r="E177" s="37" t="s">
        <v>174</v>
      </c>
    </row>
    <row r="178" spans="1:16" x14ac:dyDescent="0.2">
      <c r="A178" t="s">
        <v>53</v>
      </c>
      <c r="E178" s="35" t="s">
        <v>54</v>
      </c>
    </row>
    <row r="179" spans="1:16" x14ac:dyDescent="0.2">
      <c r="A179" s="24" t="s">
        <v>45</v>
      </c>
      <c r="B179" s="28" t="s">
        <v>184</v>
      </c>
      <c r="C179" s="28" t="s">
        <v>185</v>
      </c>
      <c r="D179" s="24" t="s">
        <v>29</v>
      </c>
      <c r="E179" s="29" t="s">
        <v>186</v>
      </c>
      <c r="F179" s="30" t="s">
        <v>73</v>
      </c>
      <c r="G179" s="31">
        <v>30</v>
      </c>
      <c r="H179" s="32">
        <v>0</v>
      </c>
      <c r="I179" s="33">
        <f>ROUND(ROUND(H179,2)*ROUND(G179,3),2)</f>
        <v>0</v>
      </c>
      <c r="O179">
        <f>(I179*21)/100</f>
        <v>0</v>
      </c>
      <c r="P179" t="s">
        <v>23</v>
      </c>
    </row>
    <row r="180" spans="1:16" x14ac:dyDescent="0.2">
      <c r="A180" s="34" t="s">
        <v>49</v>
      </c>
      <c r="E180" s="35" t="s">
        <v>50</v>
      </c>
    </row>
    <row r="181" spans="1:16" x14ac:dyDescent="0.2">
      <c r="A181" s="36" t="s">
        <v>51</v>
      </c>
      <c r="E181" s="37" t="s">
        <v>174</v>
      </c>
    </row>
    <row r="182" spans="1:16" x14ac:dyDescent="0.2">
      <c r="A182" t="s">
        <v>53</v>
      </c>
      <c r="E182" s="35" t="s">
        <v>54</v>
      </c>
    </row>
    <row r="183" spans="1:16" x14ac:dyDescent="0.2">
      <c r="A183" s="24" t="s">
        <v>45</v>
      </c>
      <c r="B183" s="28" t="s">
        <v>187</v>
      </c>
      <c r="C183" s="28" t="s">
        <v>188</v>
      </c>
      <c r="D183" s="24" t="s">
        <v>29</v>
      </c>
      <c r="E183" s="29" t="s">
        <v>189</v>
      </c>
      <c r="F183" s="30" t="s">
        <v>73</v>
      </c>
      <c r="G183" s="31">
        <v>30</v>
      </c>
      <c r="H183" s="32">
        <v>0</v>
      </c>
      <c r="I183" s="33">
        <f>ROUND(ROUND(H183,2)*ROUND(G183,3),2)</f>
        <v>0</v>
      </c>
      <c r="O183">
        <f>(I183*21)/100</f>
        <v>0</v>
      </c>
      <c r="P183" t="s">
        <v>23</v>
      </c>
    </row>
    <row r="184" spans="1:16" x14ac:dyDescent="0.2">
      <c r="A184" s="34" t="s">
        <v>49</v>
      </c>
      <c r="E184" s="35" t="s">
        <v>50</v>
      </c>
    </row>
    <row r="185" spans="1:16" x14ac:dyDescent="0.2">
      <c r="A185" s="36" t="s">
        <v>51</v>
      </c>
      <c r="E185" s="37" t="s">
        <v>174</v>
      </c>
    </row>
    <row r="186" spans="1:16" x14ac:dyDescent="0.2">
      <c r="A186" t="s">
        <v>53</v>
      </c>
      <c r="E186" s="35" t="s">
        <v>54</v>
      </c>
    </row>
    <row r="187" spans="1:16" x14ac:dyDescent="0.2">
      <c r="A187" s="24" t="s">
        <v>45</v>
      </c>
      <c r="B187" s="28" t="s">
        <v>190</v>
      </c>
      <c r="C187" s="28" t="s">
        <v>191</v>
      </c>
      <c r="D187" s="24" t="s">
        <v>29</v>
      </c>
      <c r="E187" s="29" t="s">
        <v>192</v>
      </c>
      <c r="F187" s="30" t="s">
        <v>110</v>
      </c>
      <c r="G187" s="31">
        <v>30</v>
      </c>
      <c r="H187" s="32">
        <v>0</v>
      </c>
      <c r="I187" s="33">
        <f>ROUND(ROUND(H187,2)*ROUND(G187,3),2)</f>
        <v>0</v>
      </c>
      <c r="O187">
        <f>(I187*21)/100</f>
        <v>0</v>
      </c>
      <c r="P187" t="s">
        <v>23</v>
      </c>
    </row>
    <row r="188" spans="1:16" x14ac:dyDescent="0.2">
      <c r="A188" s="34" t="s">
        <v>49</v>
      </c>
      <c r="E188" s="35" t="s">
        <v>50</v>
      </c>
    </row>
    <row r="189" spans="1:16" x14ac:dyDescent="0.2">
      <c r="A189" s="36" t="s">
        <v>51</v>
      </c>
      <c r="E189" s="37" t="s">
        <v>174</v>
      </c>
    </row>
    <row r="190" spans="1:16" x14ac:dyDescent="0.2">
      <c r="A190" t="s">
        <v>53</v>
      </c>
      <c r="E190" s="35" t="s">
        <v>54</v>
      </c>
    </row>
    <row r="191" spans="1:16" x14ac:dyDescent="0.2">
      <c r="A191" s="24" t="s">
        <v>45</v>
      </c>
      <c r="B191" s="28" t="s">
        <v>193</v>
      </c>
      <c r="C191" s="28" t="s">
        <v>194</v>
      </c>
      <c r="D191" s="24" t="s">
        <v>29</v>
      </c>
      <c r="E191" s="29" t="s">
        <v>195</v>
      </c>
      <c r="F191" s="30" t="s">
        <v>110</v>
      </c>
      <c r="G191" s="31">
        <v>6</v>
      </c>
      <c r="H191" s="32">
        <v>0</v>
      </c>
      <c r="I191" s="33">
        <f>ROUND(ROUND(H191,2)*ROUND(G191,3),2)</f>
        <v>0</v>
      </c>
      <c r="O191">
        <f>(I191*21)/100</f>
        <v>0</v>
      </c>
      <c r="P191" t="s">
        <v>23</v>
      </c>
    </row>
    <row r="192" spans="1:16" x14ac:dyDescent="0.2">
      <c r="A192" s="34" t="s">
        <v>49</v>
      </c>
      <c r="E192" s="35" t="s">
        <v>50</v>
      </c>
    </row>
    <row r="193" spans="1:16" x14ac:dyDescent="0.2">
      <c r="A193" s="36" t="s">
        <v>51</v>
      </c>
      <c r="E193" s="37" t="s">
        <v>196</v>
      </c>
    </row>
    <row r="194" spans="1:16" x14ac:dyDescent="0.2">
      <c r="A194" t="s">
        <v>53</v>
      </c>
      <c r="E194" s="35" t="s">
        <v>54</v>
      </c>
    </row>
    <row r="195" spans="1:16" x14ac:dyDescent="0.2">
      <c r="A195" s="24" t="s">
        <v>45</v>
      </c>
      <c r="B195" s="28" t="s">
        <v>197</v>
      </c>
      <c r="C195" s="28" t="s">
        <v>198</v>
      </c>
      <c r="D195" s="24" t="s">
        <v>29</v>
      </c>
      <c r="E195" s="29" t="s">
        <v>199</v>
      </c>
      <c r="F195" s="30" t="s">
        <v>110</v>
      </c>
      <c r="G195" s="31">
        <v>1</v>
      </c>
      <c r="H195" s="32">
        <v>0</v>
      </c>
      <c r="I195" s="33">
        <f>ROUND(ROUND(H195,2)*ROUND(G195,3),2)</f>
        <v>0</v>
      </c>
      <c r="O195">
        <f>(I195*21)/100</f>
        <v>0</v>
      </c>
      <c r="P195" t="s">
        <v>23</v>
      </c>
    </row>
    <row r="196" spans="1:16" x14ac:dyDescent="0.2">
      <c r="A196" s="34" t="s">
        <v>49</v>
      </c>
      <c r="E196" s="35" t="s">
        <v>50</v>
      </c>
    </row>
    <row r="197" spans="1:16" x14ac:dyDescent="0.2">
      <c r="A197" s="36" t="s">
        <v>51</v>
      </c>
      <c r="E197" s="37" t="s">
        <v>200</v>
      </c>
    </row>
    <row r="198" spans="1:16" x14ac:dyDescent="0.2">
      <c r="A198" t="s">
        <v>53</v>
      </c>
      <c r="E198" s="35" t="s">
        <v>54</v>
      </c>
    </row>
    <row r="199" spans="1:16" x14ac:dyDescent="0.2">
      <c r="A199" s="24" t="s">
        <v>45</v>
      </c>
      <c r="B199" s="28" t="s">
        <v>201</v>
      </c>
      <c r="C199" s="28" t="s">
        <v>202</v>
      </c>
      <c r="D199" s="24" t="s">
        <v>29</v>
      </c>
      <c r="E199" s="29" t="s">
        <v>203</v>
      </c>
      <c r="F199" s="30" t="s">
        <v>110</v>
      </c>
      <c r="G199" s="31">
        <v>10</v>
      </c>
      <c r="H199" s="32">
        <v>0</v>
      </c>
      <c r="I199" s="33">
        <f>ROUND(ROUND(H199,2)*ROUND(G199,3),2)</f>
        <v>0</v>
      </c>
      <c r="O199">
        <f>(I199*21)/100</f>
        <v>0</v>
      </c>
      <c r="P199" t="s">
        <v>23</v>
      </c>
    </row>
    <row r="200" spans="1:16" x14ac:dyDescent="0.2">
      <c r="A200" s="34" t="s">
        <v>49</v>
      </c>
      <c r="E200" s="35" t="s">
        <v>50</v>
      </c>
    </row>
    <row r="201" spans="1:16" x14ac:dyDescent="0.2">
      <c r="A201" s="36" t="s">
        <v>51</v>
      </c>
      <c r="E201" s="37" t="s">
        <v>106</v>
      </c>
    </row>
    <row r="202" spans="1:16" x14ac:dyDescent="0.2">
      <c r="A202" t="s">
        <v>53</v>
      </c>
      <c r="E202" s="35" t="s">
        <v>54</v>
      </c>
    </row>
    <row r="203" spans="1:16" x14ac:dyDescent="0.2">
      <c r="A203" s="24" t="s">
        <v>45</v>
      </c>
      <c r="B203" s="28" t="s">
        <v>204</v>
      </c>
      <c r="C203" s="28" t="s">
        <v>205</v>
      </c>
      <c r="D203" s="24" t="s">
        <v>29</v>
      </c>
      <c r="E203" s="29" t="s">
        <v>206</v>
      </c>
      <c r="F203" s="30" t="s">
        <v>110</v>
      </c>
      <c r="G203" s="31">
        <v>1</v>
      </c>
      <c r="H203" s="32">
        <v>0</v>
      </c>
      <c r="I203" s="33">
        <f>ROUND(ROUND(H203,2)*ROUND(G203,3),2)</f>
        <v>0</v>
      </c>
      <c r="O203">
        <f>(I203*21)/100</f>
        <v>0</v>
      </c>
      <c r="P203" t="s">
        <v>23</v>
      </c>
    </row>
    <row r="204" spans="1:16" x14ac:dyDescent="0.2">
      <c r="A204" s="34" t="s">
        <v>49</v>
      </c>
      <c r="E204" s="35" t="s">
        <v>50</v>
      </c>
    </row>
    <row r="205" spans="1:16" x14ac:dyDescent="0.2">
      <c r="A205" s="36" t="s">
        <v>51</v>
      </c>
      <c r="E205" s="37" t="s">
        <v>106</v>
      </c>
    </row>
    <row r="206" spans="1:16" x14ac:dyDescent="0.2">
      <c r="A206" t="s">
        <v>53</v>
      </c>
      <c r="E206" s="35" t="s">
        <v>54</v>
      </c>
    </row>
    <row r="207" spans="1:16" x14ac:dyDescent="0.2">
      <c r="A207" s="24" t="s">
        <v>45</v>
      </c>
      <c r="B207" s="28" t="s">
        <v>207</v>
      </c>
      <c r="C207" s="28" t="s">
        <v>208</v>
      </c>
      <c r="D207" s="24" t="s">
        <v>29</v>
      </c>
      <c r="E207" s="29" t="s">
        <v>209</v>
      </c>
      <c r="F207" s="30" t="s">
        <v>110</v>
      </c>
      <c r="G207" s="31">
        <v>2</v>
      </c>
      <c r="H207" s="32">
        <v>0</v>
      </c>
      <c r="I207" s="33">
        <f>ROUND(ROUND(H207,2)*ROUND(G207,3),2)</f>
        <v>0</v>
      </c>
      <c r="O207">
        <f>(I207*21)/100</f>
        <v>0</v>
      </c>
      <c r="P207" t="s">
        <v>23</v>
      </c>
    </row>
    <row r="208" spans="1:16" x14ac:dyDescent="0.2">
      <c r="A208" s="34" t="s">
        <v>49</v>
      </c>
      <c r="E208" s="35" t="s">
        <v>50</v>
      </c>
    </row>
    <row r="209" spans="1:16" x14ac:dyDescent="0.2">
      <c r="A209" s="36" t="s">
        <v>51</v>
      </c>
      <c r="E209" s="37" t="s">
        <v>106</v>
      </c>
    </row>
    <row r="210" spans="1:16" x14ac:dyDescent="0.2">
      <c r="A210" t="s">
        <v>53</v>
      </c>
      <c r="E210" s="35" t="s">
        <v>54</v>
      </c>
    </row>
    <row r="211" spans="1:16" x14ac:dyDescent="0.2">
      <c r="A211" s="24" t="s">
        <v>45</v>
      </c>
      <c r="B211" s="28" t="s">
        <v>210</v>
      </c>
      <c r="C211" s="28" t="s">
        <v>211</v>
      </c>
      <c r="D211" s="24" t="s">
        <v>29</v>
      </c>
      <c r="E211" s="29" t="s">
        <v>212</v>
      </c>
      <c r="F211" s="30" t="s">
        <v>213</v>
      </c>
      <c r="G211" s="31">
        <v>1.8149999999999999</v>
      </c>
      <c r="H211" s="32">
        <v>0</v>
      </c>
      <c r="I211" s="33">
        <f>ROUND(ROUND(H211,2)*ROUND(G211,3),2)</f>
        <v>0</v>
      </c>
      <c r="O211">
        <f>(I211*21)/100</f>
        <v>0</v>
      </c>
      <c r="P211" t="s">
        <v>23</v>
      </c>
    </row>
    <row r="212" spans="1:16" x14ac:dyDescent="0.2">
      <c r="A212" s="34" t="s">
        <v>49</v>
      </c>
      <c r="E212" s="35" t="s">
        <v>50</v>
      </c>
    </row>
    <row r="213" spans="1:16" x14ac:dyDescent="0.2">
      <c r="A213" s="36" t="s">
        <v>51</v>
      </c>
      <c r="E213" s="37" t="s">
        <v>174</v>
      </c>
    </row>
    <row r="214" spans="1:16" x14ac:dyDescent="0.2">
      <c r="A214" t="s">
        <v>53</v>
      </c>
      <c r="E214" s="35" t="s">
        <v>54</v>
      </c>
    </row>
    <row r="215" spans="1:16" x14ac:dyDescent="0.2">
      <c r="A215" s="24" t="s">
        <v>45</v>
      </c>
      <c r="B215" s="28" t="s">
        <v>214</v>
      </c>
      <c r="C215" s="28" t="s">
        <v>215</v>
      </c>
      <c r="D215" s="24" t="s">
        <v>29</v>
      </c>
      <c r="E215" s="29" t="s">
        <v>216</v>
      </c>
      <c r="F215" s="30" t="s">
        <v>213</v>
      </c>
      <c r="G215" s="31">
        <v>13.6</v>
      </c>
      <c r="H215" s="32">
        <v>0</v>
      </c>
      <c r="I215" s="33">
        <f>ROUND(ROUND(H215,2)*ROUND(G215,3),2)</f>
        <v>0</v>
      </c>
      <c r="O215">
        <f>(I215*21)/100</f>
        <v>0</v>
      </c>
      <c r="P215" t="s">
        <v>23</v>
      </c>
    </row>
    <row r="216" spans="1:16" x14ac:dyDescent="0.2">
      <c r="A216" s="34" t="s">
        <v>49</v>
      </c>
      <c r="E216" s="35" t="s">
        <v>50</v>
      </c>
    </row>
    <row r="217" spans="1:16" x14ac:dyDescent="0.2">
      <c r="A217" s="36" t="s">
        <v>51</v>
      </c>
      <c r="E217" s="37" t="s">
        <v>174</v>
      </c>
    </row>
    <row r="218" spans="1:16" x14ac:dyDescent="0.2">
      <c r="A218" t="s">
        <v>53</v>
      </c>
      <c r="E218" s="35" t="s">
        <v>54</v>
      </c>
    </row>
    <row r="219" spans="1:16" x14ac:dyDescent="0.2">
      <c r="A219" s="24" t="s">
        <v>45</v>
      </c>
      <c r="B219" s="28" t="s">
        <v>217</v>
      </c>
      <c r="C219" s="28" t="s">
        <v>218</v>
      </c>
      <c r="D219" s="24" t="s">
        <v>29</v>
      </c>
      <c r="E219" s="29" t="s">
        <v>219</v>
      </c>
      <c r="F219" s="30" t="s">
        <v>213</v>
      </c>
      <c r="G219" s="31">
        <v>1.8149999999999999</v>
      </c>
      <c r="H219" s="32">
        <v>0</v>
      </c>
      <c r="I219" s="33">
        <f>ROUND(ROUND(H219,2)*ROUND(G219,3),2)</f>
        <v>0</v>
      </c>
      <c r="O219">
        <f>(I219*21)/100</f>
        <v>0</v>
      </c>
      <c r="P219" t="s">
        <v>23</v>
      </c>
    </row>
    <row r="220" spans="1:16" x14ac:dyDescent="0.2">
      <c r="A220" s="34" t="s">
        <v>49</v>
      </c>
      <c r="E220" s="35" t="s">
        <v>50</v>
      </c>
    </row>
    <row r="221" spans="1:16" x14ac:dyDescent="0.2">
      <c r="A221" s="36" t="s">
        <v>51</v>
      </c>
      <c r="E221" s="37" t="s">
        <v>174</v>
      </c>
    </row>
    <row r="222" spans="1:16" x14ac:dyDescent="0.2">
      <c r="A222" t="s">
        <v>53</v>
      </c>
      <c r="E222" s="35" t="s">
        <v>54</v>
      </c>
    </row>
    <row r="223" spans="1:16" x14ac:dyDescent="0.2">
      <c r="A223" s="24" t="s">
        <v>45</v>
      </c>
      <c r="B223" s="28" t="s">
        <v>220</v>
      </c>
      <c r="C223" s="28" t="s">
        <v>221</v>
      </c>
      <c r="D223" s="24" t="s">
        <v>29</v>
      </c>
      <c r="E223" s="29" t="s">
        <v>222</v>
      </c>
      <c r="F223" s="30" t="s">
        <v>213</v>
      </c>
      <c r="G223" s="31">
        <v>13.6</v>
      </c>
      <c r="H223" s="32">
        <v>0</v>
      </c>
      <c r="I223" s="33">
        <f>ROUND(ROUND(H223,2)*ROUND(G223,3),2)</f>
        <v>0</v>
      </c>
      <c r="O223">
        <f>(I223*21)/100</f>
        <v>0</v>
      </c>
      <c r="P223" t="s">
        <v>23</v>
      </c>
    </row>
    <row r="224" spans="1:16" x14ac:dyDescent="0.2">
      <c r="A224" s="34" t="s">
        <v>49</v>
      </c>
      <c r="E224" s="35" t="s">
        <v>50</v>
      </c>
    </row>
    <row r="225" spans="1:16" x14ac:dyDescent="0.2">
      <c r="A225" s="36" t="s">
        <v>51</v>
      </c>
      <c r="E225" s="37" t="s">
        <v>174</v>
      </c>
    </row>
    <row r="226" spans="1:16" x14ac:dyDescent="0.2">
      <c r="A226" t="s">
        <v>53</v>
      </c>
      <c r="E226" s="35" t="s">
        <v>54</v>
      </c>
    </row>
    <row r="227" spans="1:16" ht="25.5" x14ac:dyDescent="0.2">
      <c r="A227" s="24" t="s">
        <v>45</v>
      </c>
      <c r="B227" s="28" t="s">
        <v>223</v>
      </c>
      <c r="C227" s="28" t="s">
        <v>224</v>
      </c>
      <c r="D227" s="24" t="s">
        <v>29</v>
      </c>
      <c r="E227" s="29" t="s">
        <v>225</v>
      </c>
      <c r="F227" s="30" t="s">
        <v>110</v>
      </c>
      <c r="G227" s="31">
        <v>15</v>
      </c>
      <c r="H227" s="32">
        <v>0</v>
      </c>
      <c r="I227" s="33">
        <f>ROUND(ROUND(H227,2)*ROUND(G227,3),2)</f>
        <v>0</v>
      </c>
      <c r="O227">
        <f>(I227*21)/100</f>
        <v>0</v>
      </c>
      <c r="P227" t="s">
        <v>23</v>
      </c>
    </row>
    <row r="228" spans="1:16" x14ac:dyDescent="0.2">
      <c r="A228" s="34" t="s">
        <v>49</v>
      </c>
      <c r="E228" s="35" t="s">
        <v>50</v>
      </c>
    </row>
    <row r="229" spans="1:16" x14ac:dyDescent="0.2">
      <c r="A229" s="36" t="s">
        <v>51</v>
      </c>
      <c r="E229" s="37" t="s">
        <v>174</v>
      </c>
    </row>
    <row r="230" spans="1:16" x14ac:dyDescent="0.2">
      <c r="A230" t="s">
        <v>53</v>
      </c>
      <c r="E230" s="35" t="s">
        <v>54</v>
      </c>
    </row>
    <row r="231" spans="1:16" ht="25.5" x14ac:dyDescent="0.2">
      <c r="A231" s="24" t="s">
        <v>45</v>
      </c>
      <c r="B231" s="28" t="s">
        <v>226</v>
      </c>
      <c r="C231" s="28" t="s">
        <v>227</v>
      </c>
      <c r="D231" s="24" t="s">
        <v>29</v>
      </c>
      <c r="E231" s="29" t="s">
        <v>228</v>
      </c>
      <c r="F231" s="30" t="s">
        <v>110</v>
      </c>
      <c r="G231" s="31">
        <v>4</v>
      </c>
      <c r="H231" s="32">
        <v>0</v>
      </c>
      <c r="I231" s="33">
        <f>ROUND(ROUND(H231,2)*ROUND(G231,3),2)</f>
        <v>0</v>
      </c>
      <c r="O231">
        <f>(I231*21)/100</f>
        <v>0</v>
      </c>
      <c r="P231" t="s">
        <v>23</v>
      </c>
    </row>
    <row r="232" spans="1:16" x14ac:dyDescent="0.2">
      <c r="A232" s="34" t="s">
        <v>49</v>
      </c>
      <c r="E232" s="35" t="s">
        <v>50</v>
      </c>
    </row>
    <row r="233" spans="1:16" x14ac:dyDescent="0.2">
      <c r="A233" s="36" t="s">
        <v>51</v>
      </c>
      <c r="E233" s="37" t="s">
        <v>174</v>
      </c>
    </row>
    <row r="234" spans="1:16" x14ac:dyDescent="0.2">
      <c r="A234" t="s">
        <v>53</v>
      </c>
      <c r="E234" s="35" t="s">
        <v>54</v>
      </c>
    </row>
    <row r="235" spans="1:16" ht="25.5" x14ac:dyDescent="0.2">
      <c r="A235" s="24" t="s">
        <v>45</v>
      </c>
      <c r="B235" s="28" t="s">
        <v>229</v>
      </c>
      <c r="C235" s="28" t="s">
        <v>230</v>
      </c>
      <c r="D235" s="24" t="s">
        <v>29</v>
      </c>
      <c r="E235" s="29" t="s">
        <v>231</v>
      </c>
      <c r="F235" s="30" t="s">
        <v>110</v>
      </c>
      <c r="G235" s="31">
        <v>2</v>
      </c>
      <c r="H235" s="32">
        <v>0</v>
      </c>
      <c r="I235" s="33">
        <f>ROUND(ROUND(H235,2)*ROUND(G235,3),2)</f>
        <v>0</v>
      </c>
      <c r="O235">
        <f>(I235*21)/100</f>
        <v>0</v>
      </c>
      <c r="P235" t="s">
        <v>23</v>
      </c>
    </row>
    <row r="236" spans="1:16" x14ac:dyDescent="0.2">
      <c r="A236" s="34" t="s">
        <v>49</v>
      </c>
      <c r="E236" s="35" t="s">
        <v>50</v>
      </c>
    </row>
    <row r="237" spans="1:16" x14ac:dyDescent="0.2">
      <c r="A237" s="36" t="s">
        <v>51</v>
      </c>
      <c r="E237" s="37" t="s">
        <v>174</v>
      </c>
    </row>
    <row r="238" spans="1:16" x14ac:dyDescent="0.2">
      <c r="A238" t="s">
        <v>53</v>
      </c>
      <c r="E238" s="35" t="s">
        <v>54</v>
      </c>
    </row>
    <row r="239" spans="1:16" ht="25.5" x14ac:dyDescent="0.2">
      <c r="A239" s="24" t="s">
        <v>45</v>
      </c>
      <c r="B239" s="28" t="s">
        <v>232</v>
      </c>
      <c r="C239" s="28" t="s">
        <v>233</v>
      </c>
      <c r="D239" s="24" t="s">
        <v>29</v>
      </c>
      <c r="E239" s="29" t="s">
        <v>234</v>
      </c>
      <c r="F239" s="30" t="s">
        <v>110</v>
      </c>
      <c r="G239" s="31">
        <v>3</v>
      </c>
      <c r="H239" s="32">
        <v>0</v>
      </c>
      <c r="I239" s="33">
        <f>ROUND(ROUND(H239,2)*ROUND(G239,3),2)</f>
        <v>0</v>
      </c>
      <c r="O239">
        <f>(I239*21)/100</f>
        <v>0</v>
      </c>
      <c r="P239" t="s">
        <v>23</v>
      </c>
    </row>
    <row r="240" spans="1:16" x14ac:dyDescent="0.2">
      <c r="A240" s="34" t="s">
        <v>49</v>
      </c>
      <c r="E240" s="35" t="s">
        <v>50</v>
      </c>
    </row>
    <row r="241" spans="1:16" x14ac:dyDescent="0.2">
      <c r="A241" s="36" t="s">
        <v>51</v>
      </c>
      <c r="E241" s="37" t="s">
        <v>174</v>
      </c>
    </row>
    <row r="242" spans="1:16" x14ac:dyDescent="0.2">
      <c r="A242" t="s">
        <v>53</v>
      </c>
      <c r="E242" s="35" t="s">
        <v>54</v>
      </c>
    </row>
    <row r="243" spans="1:16" x14ac:dyDescent="0.2">
      <c r="A243" s="24" t="s">
        <v>45</v>
      </c>
      <c r="B243" s="28" t="s">
        <v>235</v>
      </c>
      <c r="C243" s="28" t="s">
        <v>236</v>
      </c>
      <c r="D243" s="24" t="s">
        <v>29</v>
      </c>
      <c r="E243" s="29" t="s">
        <v>237</v>
      </c>
      <c r="F243" s="30" t="s">
        <v>110</v>
      </c>
      <c r="G243" s="31">
        <v>100</v>
      </c>
      <c r="H243" s="32">
        <v>0</v>
      </c>
      <c r="I243" s="33">
        <f>ROUND(ROUND(H243,2)*ROUND(G243,3),2)</f>
        <v>0</v>
      </c>
      <c r="O243">
        <f>(I243*21)/100</f>
        <v>0</v>
      </c>
      <c r="P243" t="s">
        <v>23</v>
      </c>
    </row>
    <row r="244" spans="1:16" x14ac:dyDescent="0.2">
      <c r="A244" s="34" t="s">
        <v>49</v>
      </c>
      <c r="E244" s="35" t="s">
        <v>50</v>
      </c>
    </row>
    <row r="245" spans="1:16" x14ac:dyDescent="0.2">
      <c r="A245" s="36" t="s">
        <v>51</v>
      </c>
      <c r="E245" s="37" t="s">
        <v>174</v>
      </c>
    </row>
    <row r="246" spans="1:16" x14ac:dyDescent="0.2">
      <c r="A246" t="s">
        <v>53</v>
      </c>
      <c r="E246" s="35" t="s">
        <v>54</v>
      </c>
    </row>
    <row r="247" spans="1:16" x14ac:dyDescent="0.2">
      <c r="A247" s="24" t="s">
        <v>45</v>
      </c>
      <c r="B247" s="28" t="s">
        <v>238</v>
      </c>
      <c r="C247" s="28" t="s">
        <v>239</v>
      </c>
      <c r="D247" s="24" t="s">
        <v>29</v>
      </c>
      <c r="E247" s="29" t="s">
        <v>240</v>
      </c>
      <c r="F247" s="30" t="s">
        <v>73</v>
      </c>
      <c r="G247" s="31">
        <v>20</v>
      </c>
      <c r="H247" s="32">
        <v>0</v>
      </c>
      <c r="I247" s="33">
        <f>ROUND(ROUND(H247,2)*ROUND(G247,3),2)</f>
        <v>0</v>
      </c>
      <c r="O247">
        <f>(I247*21)/100</f>
        <v>0</v>
      </c>
      <c r="P247" t="s">
        <v>23</v>
      </c>
    </row>
    <row r="248" spans="1:16" x14ac:dyDescent="0.2">
      <c r="A248" s="34" t="s">
        <v>49</v>
      </c>
      <c r="E248" s="35" t="s">
        <v>50</v>
      </c>
    </row>
    <row r="249" spans="1:16" x14ac:dyDescent="0.2">
      <c r="A249" s="36" t="s">
        <v>51</v>
      </c>
      <c r="E249" s="37" t="s">
        <v>106</v>
      </c>
    </row>
    <row r="250" spans="1:16" x14ac:dyDescent="0.2">
      <c r="A250" t="s">
        <v>53</v>
      </c>
      <c r="E250" s="35" t="s">
        <v>54</v>
      </c>
    </row>
    <row r="251" spans="1:16" x14ac:dyDescent="0.2">
      <c r="A251" s="24" t="s">
        <v>45</v>
      </c>
      <c r="B251" s="28" t="s">
        <v>241</v>
      </c>
      <c r="C251" s="28" t="s">
        <v>242</v>
      </c>
      <c r="D251" s="24" t="s">
        <v>29</v>
      </c>
      <c r="E251" s="29" t="s">
        <v>243</v>
      </c>
      <c r="F251" s="30" t="s">
        <v>73</v>
      </c>
      <c r="G251" s="31">
        <v>20</v>
      </c>
      <c r="H251" s="32">
        <v>0</v>
      </c>
      <c r="I251" s="33">
        <f>ROUND(ROUND(H251,2)*ROUND(G251,3),2)</f>
        <v>0</v>
      </c>
      <c r="O251">
        <f>(I251*21)/100</f>
        <v>0</v>
      </c>
      <c r="P251" t="s">
        <v>23</v>
      </c>
    </row>
    <row r="252" spans="1:16" x14ac:dyDescent="0.2">
      <c r="A252" s="34" t="s">
        <v>49</v>
      </c>
      <c r="E252" s="35" t="s">
        <v>50</v>
      </c>
    </row>
    <row r="253" spans="1:16" x14ac:dyDescent="0.2">
      <c r="A253" s="36" t="s">
        <v>51</v>
      </c>
      <c r="E253" s="37" t="s">
        <v>106</v>
      </c>
    </row>
    <row r="254" spans="1:16" x14ac:dyDescent="0.2">
      <c r="A254" t="s">
        <v>53</v>
      </c>
      <c r="E254" s="35" t="s">
        <v>54</v>
      </c>
    </row>
    <row r="255" spans="1:16" x14ac:dyDescent="0.2">
      <c r="A255" s="24" t="s">
        <v>45</v>
      </c>
      <c r="B255" s="28" t="s">
        <v>244</v>
      </c>
      <c r="C255" s="28" t="s">
        <v>245</v>
      </c>
      <c r="D255" s="24" t="s">
        <v>29</v>
      </c>
      <c r="E255" s="29" t="s">
        <v>246</v>
      </c>
      <c r="F255" s="30" t="s">
        <v>73</v>
      </c>
      <c r="G255" s="31">
        <v>20</v>
      </c>
      <c r="H255" s="32">
        <v>0</v>
      </c>
      <c r="I255" s="33">
        <f>ROUND(ROUND(H255,2)*ROUND(G255,3),2)</f>
        <v>0</v>
      </c>
      <c r="O255">
        <f>(I255*21)/100</f>
        <v>0</v>
      </c>
      <c r="P255" t="s">
        <v>23</v>
      </c>
    </row>
    <row r="256" spans="1:16" x14ac:dyDescent="0.2">
      <c r="A256" s="34" t="s">
        <v>49</v>
      </c>
      <c r="E256" s="35" t="s">
        <v>50</v>
      </c>
    </row>
    <row r="257" spans="1:16" x14ac:dyDescent="0.2">
      <c r="A257" s="36" t="s">
        <v>51</v>
      </c>
      <c r="E257" s="37" t="s">
        <v>106</v>
      </c>
    </row>
    <row r="258" spans="1:16" x14ac:dyDescent="0.2">
      <c r="A258" t="s">
        <v>53</v>
      </c>
      <c r="E258" s="35" t="s">
        <v>54</v>
      </c>
    </row>
    <row r="259" spans="1:16" x14ac:dyDescent="0.2">
      <c r="A259" s="24" t="s">
        <v>45</v>
      </c>
      <c r="B259" s="28" t="s">
        <v>247</v>
      </c>
      <c r="C259" s="28" t="s">
        <v>248</v>
      </c>
      <c r="D259" s="24" t="s">
        <v>29</v>
      </c>
      <c r="E259" s="29" t="s">
        <v>249</v>
      </c>
      <c r="F259" s="30" t="s">
        <v>110</v>
      </c>
      <c r="G259" s="31">
        <v>1</v>
      </c>
      <c r="H259" s="32">
        <v>0</v>
      </c>
      <c r="I259" s="33">
        <f>ROUND(ROUND(H259,2)*ROUND(G259,3),2)</f>
        <v>0</v>
      </c>
      <c r="O259">
        <f>(I259*21)/100</f>
        <v>0</v>
      </c>
      <c r="P259" t="s">
        <v>23</v>
      </c>
    </row>
    <row r="260" spans="1:16" x14ac:dyDescent="0.2">
      <c r="A260" s="34" t="s">
        <v>49</v>
      </c>
      <c r="E260" s="35" t="s">
        <v>50</v>
      </c>
    </row>
    <row r="261" spans="1:16" x14ac:dyDescent="0.2">
      <c r="A261" s="36" t="s">
        <v>51</v>
      </c>
      <c r="E261" s="37" t="s">
        <v>106</v>
      </c>
    </row>
    <row r="262" spans="1:16" x14ac:dyDescent="0.2">
      <c r="A262" t="s">
        <v>53</v>
      </c>
      <c r="E262" s="35" t="s">
        <v>54</v>
      </c>
    </row>
    <row r="263" spans="1:16" x14ac:dyDescent="0.2">
      <c r="A263" s="24" t="s">
        <v>45</v>
      </c>
      <c r="B263" s="28" t="s">
        <v>250</v>
      </c>
      <c r="C263" s="28" t="s">
        <v>251</v>
      </c>
      <c r="D263" s="24" t="s">
        <v>29</v>
      </c>
      <c r="E263" s="29" t="s">
        <v>252</v>
      </c>
      <c r="F263" s="30" t="s">
        <v>110</v>
      </c>
      <c r="G263" s="31">
        <v>1</v>
      </c>
      <c r="H263" s="32">
        <v>0</v>
      </c>
      <c r="I263" s="33">
        <f>ROUND(ROUND(H263,2)*ROUND(G263,3),2)</f>
        <v>0</v>
      </c>
      <c r="O263">
        <f>(I263*21)/100</f>
        <v>0</v>
      </c>
      <c r="P263" t="s">
        <v>23</v>
      </c>
    </row>
    <row r="264" spans="1:16" x14ac:dyDescent="0.2">
      <c r="A264" s="34" t="s">
        <v>49</v>
      </c>
      <c r="E264" s="35" t="s">
        <v>50</v>
      </c>
    </row>
    <row r="265" spans="1:16" x14ac:dyDescent="0.2">
      <c r="A265" s="36" t="s">
        <v>51</v>
      </c>
      <c r="E265" s="37" t="s">
        <v>253</v>
      </c>
    </row>
    <row r="266" spans="1:16" x14ac:dyDescent="0.2">
      <c r="A266" t="s">
        <v>53</v>
      </c>
      <c r="E266" s="35" t="s">
        <v>54</v>
      </c>
    </row>
    <row r="267" spans="1:16" x14ac:dyDescent="0.2">
      <c r="A267" s="24" t="s">
        <v>45</v>
      </c>
      <c r="B267" s="28" t="s">
        <v>254</v>
      </c>
      <c r="C267" s="28" t="s">
        <v>255</v>
      </c>
      <c r="D267" s="24" t="s">
        <v>29</v>
      </c>
      <c r="E267" s="29" t="s">
        <v>256</v>
      </c>
      <c r="F267" s="30" t="s">
        <v>110</v>
      </c>
      <c r="G267" s="31">
        <v>1</v>
      </c>
      <c r="H267" s="32">
        <v>0</v>
      </c>
      <c r="I267" s="33">
        <f>ROUND(ROUND(H267,2)*ROUND(G267,3),2)</f>
        <v>0</v>
      </c>
      <c r="O267">
        <f>(I267*21)/100</f>
        <v>0</v>
      </c>
      <c r="P267" t="s">
        <v>23</v>
      </c>
    </row>
    <row r="268" spans="1:16" x14ac:dyDescent="0.2">
      <c r="A268" s="34" t="s">
        <v>49</v>
      </c>
      <c r="E268" s="35" t="s">
        <v>50</v>
      </c>
    </row>
    <row r="269" spans="1:16" x14ac:dyDescent="0.2">
      <c r="A269" s="36" t="s">
        <v>51</v>
      </c>
      <c r="E269" s="37" t="s">
        <v>253</v>
      </c>
    </row>
    <row r="270" spans="1:16" x14ac:dyDescent="0.2">
      <c r="A270" t="s">
        <v>53</v>
      </c>
      <c r="E270" s="35" t="s">
        <v>54</v>
      </c>
    </row>
    <row r="271" spans="1:16" x14ac:dyDescent="0.2">
      <c r="A271" s="24" t="s">
        <v>45</v>
      </c>
      <c r="B271" s="28" t="s">
        <v>257</v>
      </c>
      <c r="C271" s="28" t="s">
        <v>258</v>
      </c>
      <c r="D271" s="24" t="s">
        <v>29</v>
      </c>
      <c r="E271" s="29" t="s">
        <v>259</v>
      </c>
      <c r="F271" s="30" t="s">
        <v>110</v>
      </c>
      <c r="G271" s="31">
        <v>2</v>
      </c>
      <c r="H271" s="32">
        <v>0</v>
      </c>
      <c r="I271" s="33">
        <f>ROUND(ROUND(H271,2)*ROUND(G271,3),2)</f>
        <v>0</v>
      </c>
      <c r="O271">
        <f>(I271*21)/100</f>
        <v>0</v>
      </c>
      <c r="P271" t="s">
        <v>23</v>
      </c>
    </row>
    <row r="272" spans="1:16" x14ac:dyDescent="0.2">
      <c r="A272" s="34" t="s">
        <v>49</v>
      </c>
      <c r="E272" s="35" t="s">
        <v>50</v>
      </c>
    </row>
    <row r="273" spans="1:16" x14ac:dyDescent="0.2">
      <c r="A273" s="36" t="s">
        <v>51</v>
      </c>
      <c r="E273" s="37" t="s">
        <v>253</v>
      </c>
    </row>
    <row r="274" spans="1:16" x14ac:dyDescent="0.2">
      <c r="A274" t="s">
        <v>53</v>
      </c>
      <c r="E274" s="35" t="s">
        <v>54</v>
      </c>
    </row>
    <row r="275" spans="1:16" x14ac:dyDescent="0.2">
      <c r="A275" s="24" t="s">
        <v>45</v>
      </c>
      <c r="B275" s="28" t="s">
        <v>260</v>
      </c>
      <c r="C275" s="28" t="s">
        <v>261</v>
      </c>
      <c r="D275" s="24" t="s">
        <v>29</v>
      </c>
      <c r="E275" s="29" t="s">
        <v>262</v>
      </c>
      <c r="F275" s="30" t="s">
        <v>110</v>
      </c>
      <c r="G275" s="31">
        <v>2</v>
      </c>
      <c r="H275" s="32">
        <v>0</v>
      </c>
      <c r="I275" s="33">
        <f>ROUND(ROUND(H275,2)*ROUND(G275,3),2)</f>
        <v>0</v>
      </c>
      <c r="O275">
        <f>(I275*21)/100</f>
        <v>0</v>
      </c>
      <c r="P275" t="s">
        <v>23</v>
      </c>
    </row>
    <row r="276" spans="1:16" x14ac:dyDescent="0.2">
      <c r="A276" s="34" t="s">
        <v>49</v>
      </c>
      <c r="E276" s="35" t="s">
        <v>50</v>
      </c>
    </row>
    <row r="277" spans="1:16" x14ac:dyDescent="0.2">
      <c r="A277" s="36" t="s">
        <v>51</v>
      </c>
      <c r="E277" s="37" t="s">
        <v>253</v>
      </c>
    </row>
    <row r="278" spans="1:16" x14ac:dyDescent="0.2">
      <c r="A278" t="s">
        <v>53</v>
      </c>
      <c r="E278" s="35" t="s">
        <v>54</v>
      </c>
    </row>
    <row r="279" spans="1:16" x14ac:dyDescent="0.2">
      <c r="A279" s="24" t="s">
        <v>45</v>
      </c>
      <c r="B279" s="28" t="s">
        <v>263</v>
      </c>
      <c r="C279" s="28" t="s">
        <v>264</v>
      </c>
      <c r="D279" s="24" t="s">
        <v>29</v>
      </c>
      <c r="E279" s="29" t="s">
        <v>265</v>
      </c>
      <c r="F279" s="30" t="s">
        <v>110</v>
      </c>
      <c r="G279" s="31">
        <v>2</v>
      </c>
      <c r="H279" s="32">
        <v>0</v>
      </c>
      <c r="I279" s="33">
        <f>ROUND(ROUND(H279,2)*ROUND(G279,3),2)</f>
        <v>0</v>
      </c>
      <c r="O279">
        <f>(I279*21)/100</f>
        <v>0</v>
      </c>
      <c r="P279" t="s">
        <v>23</v>
      </c>
    </row>
    <row r="280" spans="1:16" x14ac:dyDescent="0.2">
      <c r="A280" s="34" t="s">
        <v>49</v>
      </c>
      <c r="E280" s="35" t="s">
        <v>50</v>
      </c>
    </row>
    <row r="281" spans="1:16" x14ac:dyDescent="0.2">
      <c r="A281" s="36" t="s">
        <v>51</v>
      </c>
      <c r="E281" s="37" t="s">
        <v>106</v>
      </c>
    </row>
    <row r="282" spans="1:16" x14ac:dyDescent="0.2">
      <c r="A282" t="s">
        <v>53</v>
      </c>
      <c r="E282" s="35" t="s">
        <v>54</v>
      </c>
    </row>
    <row r="283" spans="1:16" x14ac:dyDescent="0.2">
      <c r="A283" s="24" t="s">
        <v>45</v>
      </c>
      <c r="B283" s="28" t="s">
        <v>266</v>
      </c>
      <c r="C283" s="28" t="s">
        <v>267</v>
      </c>
      <c r="D283" s="24" t="s">
        <v>29</v>
      </c>
      <c r="E283" s="29" t="s">
        <v>268</v>
      </c>
      <c r="F283" s="30" t="s">
        <v>110</v>
      </c>
      <c r="G283" s="31">
        <v>2</v>
      </c>
      <c r="H283" s="32">
        <v>0</v>
      </c>
      <c r="I283" s="33">
        <f>ROUND(ROUND(H283,2)*ROUND(G283,3),2)</f>
        <v>0</v>
      </c>
      <c r="O283">
        <f>(I283*21)/100</f>
        <v>0</v>
      </c>
      <c r="P283" t="s">
        <v>23</v>
      </c>
    </row>
    <row r="284" spans="1:16" x14ac:dyDescent="0.2">
      <c r="A284" s="34" t="s">
        <v>49</v>
      </c>
      <c r="E284" s="35" t="s">
        <v>50</v>
      </c>
    </row>
    <row r="285" spans="1:16" x14ac:dyDescent="0.2">
      <c r="A285" s="36" t="s">
        <v>51</v>
      </c>
      <c r="E285" s="37" t="s">
        <v>253</v>
      </c>
    </row>
    <row r="286" spans="1:16" x14ac:dyDescent="0.2">
      <c r="A286" t="s">
        <v>53</v>
      </c>
      <c r="E286" s="35" t="s">
        <v>54</v>
      </c>
    </row>
    <row r="287" spans="1:16" x14ac:dyDescent="0.2">
      <c r="A287" s="24" t="s">
        <v>45</v>
      </c>
      <c r="B287" s="28" t="s">
        <v>269</v>
      </c>
      <c r="C287" s="28" t="s">
        <v>270</v>
      </c>
      <c r="D287" s="24" t="s">
        <v>29</v>
      </c>
      <c r="E287" s="29" t="s">
        <v>271</v>
      </c>
      <c r="F287" s="30" t="s">
        <v>110</v>
      </c>
      <c r="G287" s="31">
        <v>2</v>
      </c>
      <c r="H287" s="32">
        <v>0</v>
      </c>
      <c r="I287" s="33">
        <f>ROUND(ROUND(H287,2)*ROUND(G287,3),2)</f>
        <v>0</v>
      </c>
      <c r="O287">
        <f>(I287*21)/100</f>
        <v>0</v>
      </c>
      <c r="P287" t="s">
        <v>23</v>
      </c>
    </row>
    <row r="288" spans="1:16" x14ac:dyDescent="0.2">
      <c r="A288" s="34" t="s">
        <v>49</v>
      </c>
      <c r="E288" s="35" t="s">
        <v>50</v>
      </c>
    </row>
    <row r="289" spans="1:16" x14ac:dyDescent="0.2">
      <c r="A289" s="36" t="s">
        <v>51</v>
      </c>
      <c r="E289" s="37" t="s">
        <v>253</v>
      </c>
    </row>
    <row r="290" spans="1:16" x14ac:dyDescent="0.2">
      <c r="A290" t="s">
        <v>53</v>
      </c>
      <c r="E290" s="35" t="s">
        <v>54</v>
      </c>
    </row>
    <row r="291" spans="1:16" x14ac:dyDescent="0.2">
      <c r="A291" s="24" t="s">
        <v>45</v>
      </c>
      <c r="B291" s="28" t="s">
        <v>272</v>
      </c>
      <c r="C291" s="28" t="s">
        <v>273</v>
      </c>
      <c r="D291" s="24" t="s">
        <v>29</v>
      </c>
      <c r="E291" s="29" t="s">
        <v>274</v>
      </c>
      <c r="F291" s="30" t="s">
        <v>110</v>
      </c>
      <c r="G291" s="31">
        <v>2</v>
      </c>
      <c r="H291" s="32">
        <v>0</v>
      </c>
      <c r="I291" s="33">
        <f>ROUND(ROUND(H291,2)*ROUND(G291,3),2)</f>
        <v>0</v>
      </c>
      <c r="O291">
        <f>(I291*21)/100</f>
        <v>0</v>
      </c>
      <c r="P291" t="s">
        <v>23</v>
      </c>
    </row>
    <row r="292" spans="1:16" x14ac:dyDescent="0.2">
      <c r="A292" s="34" t="s">
        <v>49</v>
      </c>
      <c r="E292" s="35" t="s">
        <v>50</v>
      </c>
    </row>
    <row r="293" spans="1:16" x14ac:dyDescent="0.2">
      <c r="A293" s="36" t="s">
        <v>51</v>
      </c>
      <c r="E293" s="37" t="s">
        <v>106</v>
      </c>
    </row>
    <row r="294" spans="1:16" x14ac:dyDescent="0.2">
      <c r="A294" t="s">
        <v>53</v>
      </c>
      <c r="E294" s="35" t="s">
        <v>54</v>
      </c>
    </row>
    <row r="295" spans="1:16" x14ac:dyDescent="0.2">
      <c r="A295" s="24" t="s">
        <v>45</v>
      </c>
      <c r="B295" s="28" t="s">
        <v>275</v>
      </c>
      <c r="C295" s="28" t="s">
        <v>276</v>
      </c>
      <c r="D295" s="24" t="s">
        <v>29</v>
      </c>
      <c r="E295" s="29" t="s">
        <v>277</v>
      </c>
      <c r="F295" s="30" t="s">
        <v>110</v>
      </c>
      <c r="G295" s="31">
        <v>1</v>
      </c>
      <c r="H295" s="32">
        <v>0</v>
      </c>
      <c r="I295" s="33">
        <f>ROUND(ROUND(H295,2)*ROUND(G295,3),2)</f>
        <v>0</v>
      </c>
      <c r="O295">
        <f>(I295*21)/100</f>
        <v>0</v>
      </c>
      <c r="P295" t="s">
        <v>23</v>
      </c>
    </row>
    <row r="296" spans="1:16" x14ac:dyDescent="0.2">
      <c r="A296" s="34" t="s">
        <v>49</v>
      </c>
      <c r="E296" s="35" t="s">
        <v>278</v>
      </c>
    </row>
    <row r="297" spans="1:16" x14ac:dyDescent="0.2">
      <c r="A297" s="36" t="s">
        <v>51</v>
      </c>
      <c r="E297" s="37" t="s">
        <v>279</v>
      </c>
    </row>
    <row r="298" spans="1:16" x14ac:dyDescent="0.2">
      <c r="A298" t="s">
        <v>53</v>
      </c>
      <c r="E298" s="35" t="s">
        <v>54</v>
      </c>
    </row>
    <row r="299" spans="1:16" x14ac:dyDescent="0.2">
      <c r="A299" s="24" t="s">
        <v>45</v>
      </c>
      <c r="B299" s="28" t="s">
        <v>280</v>
      </c>
      <c r="C299" s="28" t="s">
        <v>281</v>
      </c>
      <c r="D299" s="24" t="s">
        <v>29</v>
      </c>
      <c r="E299" s="29" t="s">
        <v>282</v>
      </c>
      <c r="F299" s="30" t="s">
        <v>110</v>
      </c>
      <c r="G299" s="31">
        <v>1</v>
      </c>
      <c r="H299" s="32">
        <v>0</v>
      </c>
      <c r="I299" s="33">
        <f>ROUND(ROUND(H299,2)*ROUND(G299,3),2)</f>
        <v>0</v>
      </c>
      <c r="O299">
        <f>(I299*21)/100</f>
        <v>0</v>
      </c>
      <c r="P299" t="s">
        <v>23</v>
      </c>
    </row>
    <row r="300" spans="1:16" x14ac:dyDescent="0.2">
      <c r="A300" s="34" t="s">
        <v>49</v>
      </c>
      <c r="E300" s="35" t="s">
        <v>50</v>
      </c>
    </row>
    <row r="301" spans="1:16" x14ac:dyDescent="0.2">
      <c r="A301" s="36" t="s">
        <v>51</v>
      </c>
      <c r="E301" s="37" t="s">
        <v>279</v>
      </c>
    </row>
    <row r="302" spans="1:16" x14ac:dyDescent="0.2">
      <c r="A302" t="s">
        <v>53</v>
      </c>
      <c r="E302" s="35" t="s">
        <v>54</v>
      </c>
    </row>
    <row r="303" spans="1:16" x14ac:dyDescent="0.2">
      <c r="A303" s="24" t="s">
        <v>45</v>
      </c>
      <c r="B303" s="28" t="s">
        <v>283</v>
      </c>
      <c r="C303" s="28" t="s">
        <v>284</v>
      </c>
      <c r="D303" s="24" t="s">
        <v>29</v>
      </c>
      <c r="E303" s="29" t="s">
        <v>285</v>
      </c>
      <c r="F303" s="30" t="s">
        <v>110</v>
      </c>
      <c r="G303" s="31">
        <v>1</v>
      </c>
      <c r="H303" s="32">
        <v>0</v>
      </c>
      <c r="I303" s="33">
        <f>ROUND(ROUND(H303,2)*ROUND(G303,3),2)</f>
        <v>0</v>
      </c>
      <c r="O303">
        <f>(I303*21)/100</f>
        <v>0</v>
      </c>
      <c r="P303" t="s">
        <v>23</v>
      </c>
    </row>
    <row r="304" spans="1:16" x14ac:dyDescent="0.2">
      <c r="A304" s="34" t="s">
        <v>49</v>
      </c>
      <c r="E304" s="35" t="s">
        <v>50</v>
      </c>
    </row>
    <row r="305" spans="1:16" x14ac:dyDescent="0.2">
      <c r="A305" s="36" t="s">
        <v>51</v>
      </c>
      <c r="E305" s="37" t="s">
        <v>106</v>
      </c>
    </row>
    <row r="306" spans="1:16" x14ac:dyDescent="0.2">
      <c r="A306" t="s">
        <v>53</v>
      </c>
      <c r="E306" s="35" t="s">
        <v>54</v>
      </c>
    </row>
    <row r="307" spans="1:16" x14ac:dyDescent="0.2">
      <c r="A307" s="24" t="s">
        <v>45</v>
      </c>
      <c r="B307" s="28" t="s">
        <v>138</v>
      </c>
      <c r="C307" s="28" t="s">
        <v>286</v>
      </c>
      <c r="D307" s="24" t="s">
        <v>29</v>
      </c>
      <c r="E307" s="29" t="s">
        <v>287</v>
      </c>
      <c r="F307" s="30" t="s">
        <v>110</v>
      </c>
      <c r="G307" s="31">
        <v>1</v>
      </c>
      <c r="H307" s="32">
        <v>0</v>
      </c>
      <c r="I307" s="33">
        <f>ROUND(ROUND(H307,2)*ROUND(G307,3),2)</f>
        <v>0</v>
      </c>
      <c r="O307">
        <f>(I307*21)/100</f>
        <v>0</v>
      </c>
      <c r="P307" t="s">
        <v>23</v>
      </c>
    </row>
    <row r="308" spans="1:16" x14ac:dyDescent="0.2">
      <c r="A308" s="34" t="s">
        <v>49</v>
      </c>
      <c r="E308" s="35" t="s">
        <v>50</v>
      </c>
    </row>
    <row r="309" spans="1:16" x14ac:dyDescent="0.2">
      <c r="A309" s="36" t="s">
        <v>51</v>
      </c>
      <c r="E309" s="37" t="s">
        <v>279</v>
      </c>
    </row>
    <row r="310" spans="1:16" x14ac:dyDescent="0.2">
      <c r="A310" t="s">
        <v>53</v>
      </c>
      <c r="E310" s="35" t="s">
        <v>54</v>
      </c>
    </row>
    <row r="311" spans="1:16" x14ac:dyDescent="0.2">
      <c r="A311" s="24" t="s">
        <v>45</v>
      </c>
      <c r="B311" s="28" t="s">
        <v>288</v>
      </c>
      <c r="C311" s="28" t="s">
        <v>289</v>
      </c>
      <c r="D311" s="24" t="s">
        <v>29</v>
      </c>
      <c r="E311" s="29" t="s">
        <v>290</v>
      </c>
      <c r="F311" s="30" t="s">
        <v>110</v>
      </c>
      <c r="G311" s="31">
        <v>1</v>
      </c>
      <c r="H311" s="32">
        <v>0</v>
      </c>
      <c r="I311" s="33">
        <f>ROUND(ROUND(H311,2)*ROUND(G311,3),2)</f>
        <v>0</v>
      </c>
      <c r="O311">
        <f>(I311*21)/100</f>
        <v>0</v>
      </c>
      <c r="P311" t="s">
        <v>23</v>
      </c>
    </row>
    <row r="312" spans="1:16" x14ac:dyDescent="0.2">
      <c r="A312" s="34" t="s">
        <v>49</v>
      </c>
      <c r="E312" s="35" t="s">
        <v>50</v>
      </c>
    </row>
    <row r="313" spans="1:16" x14ac:dyDescent="0.2">
      <c r="A313" s="36" t="s">
        <v>51</v>
      </c>
      <c r="E313" s="37" t="s">
        <v>106</v>
      </c>
    </row>
    <row r="314" spans="1:16" x14ac:dyDescent="0.2">
      <c r="A314" t="s">
        <v>53</v>
      </c>
      <c r="E314" s="35" t="s">
        <v>54</v>
      </c>
    </row>
    <row r="315" spans="1:16" ht="25.5" x14ac:dyDescent="0.2">
      <c r="A315" s="24" t="s">
        <v>45</v>
      </c>
      <c r="B315" s="28" t="s">
        <v>291</v>
      </c>
      <c r="C315" s="28" t="s">
        <v>292</v>
      </c>
      <c r="D315" s="24" t="s">
        <v>29</v>
      </c>
      <c r="E315" s="29" t="s">
        <v>293</v>
      </c>
      <c r="F315" s="30" t="s">
        <v>135</v>
      </c>
      <c r="G315" s="31">
        <v>0.3</v>
      </c>
      <c r="H315" s="32">
        <v>0</v>
      </c>
      <c r="I315" s="33">
        <f>ROUND(ROUND(H315,2)*ROUND(G315,3),2)</f>
        <v>0</v>
      </c>
      <c r="O315">
        <f>(I315*21)/100</f>
        <v>0</v>
      </c>
      <c r="P315" t="s">
        <v>23</v>
      </c>
    </row>
    <row r="316" spans="1:16" x14ac:dyDescent="0.2">
      <c r="A316" s="34" t="s">
        <v>49</v>
      </c>
      <c r="E316" s="35" t="s">
        <v>50</v>
      </c>
    </row>
    <row r="317" spans="1:16" x14ac:dyDescent="0.2">
      <c r="A317" s="36" t="s">
        <v>51</v>
      </c>
      <c r="E317" s="37" t="s">
        <v>294</v>
      </c>
    </row>
    <row r="318" spans="1:16" x14ac:dyDescent="0.2">
      <c r="A318" t="s">
        <v>53</v>
      </c>
      <c r="E318" s="35" t="s">
        <v>54</v>
      </c>
    </row>
    <row r="319" spans="1:16" x14ac:dyDescent="0.2">
      <c r="A319" s="24" t="s">
        <v>45</v>
      </c>
      <c r="B319" s="28" t="s">
        <v>295</v>
      </c>
      <c r="C319" s="28" t="s">
        <v>296</v>
      </c>
      <c r="D319" s="24" t="s">
        <v>29</v>
      </c>
      <c r="E319" s="29" t="s">
        <v>297</v>
      </c>
      <c r="F319" s="30" t="s">
        <v>110</v>
      </c>
      <c r="G319" s="31">
        <v>2</v>
      </c>
      <c r="H319" s="32">
        <v>0</v>
      </c>
      <c r="I319" s="33">
        <f>ROUND(ROUND(H319,2)*ROUND(G319,3),2)</f>
        <v>0</v>
      </c>
      <c r="O319">
        <f>(I319*21)/100</f>
        <v>0</v>
      </c>
      <c r="P319" t="s">
        <v>23</v>
      </c>
    </row>
    <row r="320" spans="1:16" x14ac:dyDescent="0.2">
      <c r="A320" s="34" t="s">
        <v>49</v>
      </c>
      <c r="E320" s="35" t="s">
        <v>50</v>
      </c>
    </row>
    <row r="321" spans="1:16" x14ac:dyDescent="0.2">
      <c r="A321" s="36" t="s">
        <v>51</v>
      </c>
      <c r="E321" s="37" t="s">
        <v>298</v>
      </c>
    </row>
    <row r="322" spans="1:16" x14ac:dyDescent="0.2">
      <c r="A322" t="s">
        <v>53</v>
      </c>
      <c r="E322" s="35" t="s">
        <v>54</v>
      </c>
    </row>
    <row r="323" spans="1:16" x14ac:dyDescent="0.2">
      <c r="A323" s="24" t="s">
        <v>45</v>
      </c>
      <c r="B323" s="28" t="s">
        <v>299</v>
      </c>
      <c r="C323" s="28" t="s">
        <v>300</v>
      </c>
      <c r="D323" s="24" t="s">
        <v>29</v>
      </c>
      <c r="E323" s="29" t="s">
        <v>301</v>
      </c>
      <c r="F323" s="30" t="s">
        <v>110</v>
      </c>
      <c r="G323" s="31">
        <v>2</v>
      </c>
      <c r="H323" s="32">
        <v>0</v>
      </c>
      <c r="I323" s="33">
        <f>ROUND(ROUND(H323,2)*ROUND(G323,3),2)</f>
        <v>0</v>
      </c>
      <c r="O323">
        <f>(I323*21)/100</f>
        <v>0</v>
      </c>
      <c r="P323" t="s">
        <v>23</v>
      </c>
    </row>
    <row r="324" spans="1:16" x14ac:dyDescent="0.2">
      <c r="A324" s="34" t="s">
        <v>49</v>
      </c>
      <c r="E324" s="35" t="s">
        <v>50</v>
      </c>
    </row>
    <row r="325" spans="1:16" x14ac:dyDescent="0.2">
      <c r="A325" s="36" t="s">
        <v>51</v>
      </c>
      <c r="E325" s="37" t="s">
        <v>106</v>
      </c>
    </row>
    <row r="326" spans="1:16" x14ac:dyDescent="0.2">
      <c r="A326" t="s">
        <v>53</v>
      </c>
      <c r="E326" s="35" t="s">
        <v>54</v>
      </c>
    </row>
    <row r="327" spans="1:16" ht="25.5" x14ac:dyDescent="0.2">
      <c r="A327" s="24" t="s">
        <v>45</v>
      </c>
      <c r="B327" s="28" t="s">
        <v>302</v>
      </c>
      <c r="C327" s="28" t="s">
        <v>303</v>
      </c>
      <c r="D327" s="24" t="s">
        <v>29</v>
      </c>
      <c r="E327" s="29" t="s">
        <v>304</v>
      </c>
      <c r="F327" s="30" t="s">
        <v>110</v>
      </c>
      <c r="G327" s="31">
        <v>1</v>
      </c>
      <c r="H327" s="32">
        <v>0</v>
      </c>
      <c r="I327" s="33">
        <f>ROUND(ROUND(H327,2)*ROUND(G327,3),2)</f>
        <v>0</v>
      </c>
      <c r="O327">
        <f>(I327*21)/100</f>
        <v>0</v>
      </c>
      <c r="P327" t="s">
        <v>23</v>
      </c>
    </row>
    <row r="328" spans="1:16" x14ac:dyDescent="0.2">
      <c r="A328" s="34" t="s">
        <v>49</v>
      </c>
      <c r="E328" s="35" t="s">
        <v>305</v>
      </c>
    </row>
    <row r="329" spans="1:16" x14ac:dyDescent="0.2">
      <c r="A329" s="36" t="s">
        <v>51</v>
      </c>
      <c r="E329" s="37" t="s">
        <v>200</v>
      </c>
    </row>
    <row r="330" spans="1:16" x14ac:dyDescent="0.2">
      <c r="A330" t="s">
        <v>53</v>
      </c>
      <c r="E330" s="35" t="s">
        <v>54</v>
      </c>
    </row>
    <row r="331" spans="1:16" ht="25.5" x14ac:dyDescent="0.2">
      <c r="A331" s="24" t="s">
        <v>45</v>
      </c>
      <c r="B331" s="28" t="s">
        <v>306</v>
      </c>
      <c r="C331" s="28" t="s">
        <v>307</v>
      </c>
      <c r="D331" s="24" t="s">
        <v>29</v>
      </c>
      <c r="E331" s="29" t="s">
        <v>308</v>
      </c>
      <c r="F331" s="30" t="s">
        <v>110</v>
      </c>
      <c r="G331" s="31">
        <v>1</v>
      </c>
      <c r="H331" s="32">
        <v>0</v>
      </c>
      <c r="I331" s="33">
        <f>ROUND(ROUND(H331,2)*ROUND(G331,3),2)</f>
        <v>0</v>
      </c>
      <c r="O331">
        <f>(I331*21)/100</f>
        <v>0</v>
      </c>
      <c r="P331" t="s">
        <v>23</v>
      </c>
    </row>
    <row r="332" spans="1:16" x14ac:dyDescent="0.2">
      <c r="A332" s="34" t="s">
        <v>49</v>
      </c>
      <c r="E332" s="35" t="s">
        <v>305</v>
      </c>
    </row>
    <row r="333" spans="1:16" x14ac:dyDescent="0.2">
      <c r="A333" s="36" t="s">
        <v>51</v>
      </c>
      <c r="E333" s="37" t="s">
        <v>200</v>
      </c>
    </row>
    <row r="334" spans="1:16" x14ac:dyDescent="0.2">
      <c r="A334" t="s">
        <v>53</v>
      </c>
      <c r="E334" s="35" t="s">
        <v>54</v>
      </c>
    </row>
    <row r="335" spans="1:16" ht="25.5" x14ac:dyDescent="0.2">
      <c r="A335" s="24" t="s">
        <v>45</v>
      </c>
      <c r="B335" s="28" t="s">
        <v>309</v>
      </c>
      <c r="C335" s="28" t="s">
        <v>310</v>
      </c>
      <c r="D335" s="24" t="s">
        <v>29</v>
      </c>
      <c r="E335" s="29" t="s">
        <v>311</v>
      </c>
      <c r="F335" s="30" t="s">
        <v>110</v>
      </c>
      <c r="G335" s="31">
        <v>1</v>
      </c>
      <c r="H335" s="32">
        <v>0</v>
      </c>
      <c r="I335" s="33">
        <f>ROUND(ROUND(H335,2)*ROUND(G335,3),2)</f>
        <v>0</v>
      </c>
      <c r="O335">
        <f>(I335*21)/100</f>
        <v>0</v>
      </c>
      <c r="P335" t="s">
        <v>23</v>
      </c>
    </row>
    <row r="336" spans="1:16" x14ac:dyDescent="0.2">
      <c r="A336" s="34" t="s">
        <v>49</v>
      </c>
      <c r="E336" s="35" t="s">
        <v>50</v>
      </c>
    </row>
    <row r="337" spans="1:16" x14ac:dyDescent="0.2">
      <c r="A337" s="36" t="s">
        <v>51</v>
      </c>
      <c r="E337" s="37" t="s">
        <v>106</v>
      </c>
    </row>
    <row r="338" spans="1:16" x14ac:dyDescent="0.2">
      <c r="A338" t="s">
        <v>53</v>
      </c>
      <c r="E338" s="35" t="s">
        <v>54</v>
      </c>
    </row>
    <row r="339" spans="1:16" ht="25.5" x14ac:dyDescent="0.2">
      <c r="A339" s="24" t="s">
        <v>45</v>
      </c>
      <c r="B339" s="28" t="s">
        <v>312</v>
      </c>
      <c r="C339" s="28" t="s">
        <v>313</v>
      </c>
      <c r="D339" s="24" t="s">
        <v>29</v>
      </c>
      <c r="E339" s="29" t="s">
        <v>314</v>
      </c>
      <c r="F339" s="30" t="s">
        <v>110</v>
      </c>
      <c r="G339" s="31">
        <v>1</v>
      </c>
      <c r="H339" s="32">
        <v>0</v>
      </c>
      <c r="I339" s="33">
        <f>ROUND(ROUND(H339,2)*ROUND(G339,3),2)</f>
        <v>0</v>
      </c>
      <c r="O339">
        <f>(I339*21)/100</f>
        <v>0</v>
      </c>
      <c r="P339" t="s">
        <v>23</v>
      </c>
    </row>
    <row r="340" spans="1:16" x14ac:dyDescent="0.2">
      <c r="A340" s="34" t="s">
        <v>49</v>
      </c>
      <c r="E340" s="35" t="s">
        <v>315</v>
      </c>
    </row>
    <row r="341" spans="1:16" x14ac:dyDescent="0.2">
      <c r="A341" s="36" t="s">
        <v>51</v>
      </c>
      <c r="E341" s="37" t="s">
        <v>200</v>
      </c>
    </row>
    <row r="342" spans="1:16" x14ac:dyDescent="0.2">
      <c r="A342" t="s">
        <v>53</v>
      </c>
      <c r="E342" s="35" t="s">
        <v>54</v>
      </c>
    </row>
    <row r="343" spans="1:16" x14ac:dyDescent="0.2">
      <c r="A343" s="24" t="s">
        <v>45</v>
      </c>
      <c r="B343" s="28" t="s">
        <v>316</v>
      </c>
      <c r="C343" s="28" t="s">
        <v>317</v>
      </c>
      <c r="D343" s="24" t="s">
        <v>29</v>
      </c>
      <c r="E343" s="29" t="s">
        <v>318</v>
      </c>
      <c r="F343" s="30" t="s">
        <v>110</v>
      </c>
      <c r="G343" s="31">
        <v>1</v>
      </c>
      <c r="H343" s="32">
        <v>0</v>
      </c>
      <c r="I343" s="33">
        <f>ROUND(ROUND(H343,2)*ROUND(G343,3),2)</f>
        <v>0</v>
      </c>
      <c r="O343">
        <f>(I343*21)/100</f>
        <v>0</v>
      </c>
      <c r="P343" t="s">
        <v>23</v>
      </c>
    </row>
    <row r="344" spans="1:16" x14ac:dyDescent="0.2">
      <c r="A344" s="34" t="s">
        <v>49</v>
      </c>
      <c r="E344" s="35" t="s">
        <v>50</v>
      </c>
    </row>
    <row r="345" spans="1:16" x14ac:dyDescent="0.2">
      <c r="A345" s="36" t="s">
        <v>51</v>
      </c>
      <c r="E345" s="37" t="s">
        <v>200</v>
      </c>
    </row>
    <row r="346" spans="1:16" x14ac:dyDescent="0.2">
      <c r="A346" t="s">
        <v>53</v>
      </c>
      <c r="E346" s="35" t="s">
        <v>54</v>
      </c>
    </row>
    <row r="347" spans="1:16" x14ac:dyDescent="0.2">
      <c r="A347" s="24" t="s">
        <v>45</v>
      </c>
      <c r="B347" s="28" t="s">
        <v>319</v>
      </c>
      <c r="C347" s="28" t="s">
        <v>320</v>
      </c>
      <c r="D347" s="24" t="s">
        <v>29</v>
      </c>
      <c r="E347" s="29" t="s">
        <v>321</v>
      </c>
      <c r="F347" s="30" t="s">
        <v>110</v>
      </c>
      <c r="G347" s="31">
        <v>1</v>
      </c>
      <c r="H347" s="32">
        <v>0</v>
      </c>
      <c r="I347" s="33">
        <f>ROUND(ROUND(H347,2)*ROUND(G347,3),2)</f>
        <v>0</v>
      </c>
      <c r="O347">
        <f>(I347*21)/100</f>
        <v>0</v>
      </c>
      <c r="P347" t="s">
        <v>23</v>
      </c>
    </row>
    <row r="348" spans="1:16" x14ac:dyDescent="0.2">
      <c r="A348" s="34" t="s">
        <v>49</v>
      </c>
      <c r="E348" s="35" t="s">
        <v>50</v>
      </c>
    </row>
    <row r="349" spans="1:16" x14ac:dyDescent="0.2">
      <c r="A349" s="36" t="s">
        <v>51</v>
      </c>
      <c r="E349" s="37" t="s">
        <v>106</v>
      </c>
    </row>
    <row r="350" spans="1:16" x14ac:dyDescent="0.2">
      <c r="A350" t="s">
        <v>53</v>
      </c>
      <c r="E350" s="35" t="s">
        <v>54</v>
      </c>
    </row>
    <row r="351" spans="1:16" x14ac:dyDescent="0.2">
      <c r="A351" s="24" t="s">
        <v>45</v>
      </c>
      <c r="B351" s="28" t="s">
        <v>322</v>
      </c>
      <c r="C351" s="28" t="s">
        <v>323</v>
      </c>
      <c r="D351" s="24" t="s">
        <v>29</v>
      </c>
      <c r="E351" s="29" t="s">
        <v>324</v>
      </c>
      <c r="F351" s="30" t="s">
        <v>110</v>
      </c>
      <c r="G351" s="31">
        <v>2</v>
      </c>
      <c r="H351" s="32">
        <v>0</v>
      </c>
      <c r="I351" s="33">
        <f>ROUND(ROUND(H351,2)*ROUND(G351,3),2)</f>
        <v>0</v>
      </c>
      <c r="O351">
        <f>(I351*21)/100</f>
        <v>0</v>
      </c>
      <c r="P351" t="s">
        <v>23</v>
      </c>
    </row>
    <row r="352" spans="1:16" x14ac:dyDescent="0.2">
      <c r="A352" s="34" t="s">
        <v>49</v>
      </c>
      <c r="E352" s="35" t="s">
        <v>325</v>
      </c>
    </row>
    <row r="353" spans="1:16" x14ac:dyDescent="0.2">
      <c r="A353" s="36" t="s">
        <v>51</v>
      </c>
      <c r="E353" s="37" t="s">
        <v>326</v>
      </c>
    </row>
    <row r="354" spans="1:16" x14ac:dyDescent="0.2">
      <c r="A354" t="s">
        <v>53</v>
      </c>
      <c r="E354" s="35" t="s">
        <v>54</v>
      </c>
    </row>
    <row r="355" spans="1:16" x14ac:dyDescent="0.2">
      <c r="A355" s="24" t="s">
        <v>45</v>
      </c>
      <c r="B355" s="28" t="s">
        <v>327</v>
      </c>
      <c r="C355" s="28" t="s">
        <v>328</v>
      </c>
      <c r="D355" s="24" t="s">
        <v>29</v>
      </c>
      <c r="E355" s="29" t="s">
        <v>329</v>
      </c>
      <c r="F355" s="30" t="s">
        <v>110</v>
      </c>
      <c r="G355" s="31">
        <v>2</v>
      </c>
      <c r="H355" s="32">
        <v>0</v>
      </c>
      <c r="I355" s="33">
        <f>ROUND(ROUND(H355,2)*ROUND(G355,3),2)</f>
        <v>0</v>
      </c>
      <c r="O355">
        <f>(I355*21)/100</f>
        <v>0</v>
      </c>
      <c r="P355" t="s">
        <v>23</v>
      </c>
    </row>
    <row r="356" spans="1:16" x14ac:dyDescent="0.2">
      <c r="A356" s="34" t="s">
        <v>49</v>
      </c>
      <c r="E356" s="35" t="s">
        <v>330</v>
      </c>
    </row>
    <row r="357" spans="1:16" x14ac:dyDescent="0.2">
      <c r="A357" s="36" t="s">
        <v>51</v>
      </c>
      <c r="E357" s="37" t="s">
        <v>326</v>
      </c>
    </row>
    <row r="358" spans="1:16" x14ac:dyDescent="0.2">
      <c r="A358" t="s">
        <v>53</v>
      </c>
      <c r="E358" s="35" t="s">
        <v>54</v>
      </c>
    </row>
    <row r="359" spans="1:16" x14ac:dyDescent="0.2">
      <c r="A359" s="24" t="s">
        <v>45</v>
      </c>
      <c r="B359" s="28" t="s">
        <v>331</v>
      </c>
      <c r="C359" s="28" t="s">
        <v>332</v>
      </c>
      <c r="D359" s="24" t="s">
        <v>29</v>
      </c>
      <c r="E359" s="29" t="s">
        <v>333</v>
      </c>
      <c r="F359" s="30" t="s">
        <v>110</v>
      </c>
      <c r="G359" s="31">
        <v>1</v>
      </c>
      <c r="H359" s="32">
        <v>0</v>
      </c>
      <c r="I359" s="33">
        <f>ROUND(ROUND(H359,2)*ROUND(G359,3),2)</f>
        <v>0</v>
      </c>
      <c r="O359">
        <f>(I359*21)/100</f>
        <v>0</v>
      </c>
      <c r="P359" t="s">
        <v>23</v>
      </c>
    </row>
    <row r="360" spans="1:16" x14ac:dyDescent="0.2">
      <c r="A360" s="34" t="s">
        <v>49</v>
      </c>
      <c r="E360" s="35" t="s">
        <v>334</v>
      </c>
    </row>
    <row r="361" spans="1:16" x14ac:dyDescent="0.2">
      <c r="A361" s="36" t="s">
        <v>51</v>
      </c>
      <c r="E361" s="37" t="s">
        <v>326</v>
      </c>
    </row>
    <row r="362" spans="1:16" x14ac:dyDescent="0.2">
      <c r="A362" t="s">
        <v>53</v>
      </c>
      <c r="E362" s="35" t="s">
        <v>54</v>
      </c>
    </row>
    <row r="363" spans="1:16" x14ac:dyDescent="0.2">
      <c r="A363" s="24" t="s">
        <v>45</v>
      </c>
      <c r="B363" s="28" t="s">
        <v>335</v>
      </c>
      <c r="C363" s="28" t="s">
        <v>336</v>
      </c>
      <c r="D363" s="24" t="s">
        <v>29</v>
      </c>
      <c r="E363" s="29" t="s">
        <v>337</v>
      </c>
      <c r="F363" s="30" t="s">
        <v>110</v>
      </c>
      <c r="G363" s="31">
        <v>1</v>
      </c>
      <c r="H363" s="32">
        <v>0</v>
      </c>
      <c r="I363" s="33">
        <f>ROUND(ROUND(H363,2)*ROUND(G363,3),2)</f>
        <v>0</v>
      </c>
      <c r="O363">
        <f>(I363*21)/100</f>
        <v>0</v>
      </c>
      <c r="P363" t="s">
        <v>23</v>
      </c>
    </row>
    <row r="364" spans="1:16" x14ac:dyDescent="0.2">
      <c r="A364" s="34" t="s">
        <v>49</v>
      </c>
      <c r="E364" s="35" t="s">
        <v>338</v>
      </c>
    </row>
    <row r="365" spans="1:16" x14ac:dyDescent="0.2">
      <c r="A365" s="36" t="s">
        <v>51</v>
      </c>
      <c r="E365" s="37" t="s">
        <v>326</v>
      </c>
    </row>
    <row r="366" spans="1:16" x14ac:dyDescent="0.2">
      <c r="A366" t="s">
        <v>53</v>
      </c>
      <c r="E366" s="35" t="s">
        <v>54</v>
      </c>
    </row>
    <row r="367" spans="1:16" x14ac:dyDescent="0.2">
      <c r="A367" s="24" t="s">
        <v>45</v>
      </c>
      <c r="B367" s="28" t="s">
        <v>339</v>
      </c>
      <c r="C367" s="28" t="s">
        <v>340</v>
      </c>
      <c r="D367" s="24" t="s">
        <v>29</v>
      </c>
      <c r="E367" s="29" t="s">
        <v>341</v>
      </c>
      <c r="F367" s="30" t="s">
        <v>110</v>
      </c>
      <c r="G367" s="31">
        <v>2</v>
      </c>
      <c r="H367" s="32">
        <v>0</v>
      </c>
      <c r="I367" s="33">
        <f>ROUND(ROUND(H367,2)*ROUND(G367,3),2)</f>
        <v>0</v>
      </c>
      <c r="O367">
        <f>(I367*21)/100</f>
        <v>0</v>
      </c>
      <c r="P367" t="s">
        <v>23</v>
      </c>
    </row>
    <row r="368" spans="1:16" x14ac:dyDescent="0.2">
      <c r="A368" s="34" t="s">
        <v>49</v>
      </c>
      <c r="E368" s="35" t="s">
        <v>50</v>
      </c>
    </row>
    <row r="369" spans="1:16" x14ac:dyDescent="0.2">
      <c r="A369" s="36" t="s">
        <v>51</v>
      </c>
      <c r="E369" s="37" t="s">
        <v>106</v>
      </c>
    </row>
    <row r="370" spans="1:16" x14ac:dyDescent="0.2">
      <c r="A370" t="s">
        <v>53</v>
      </c>
      <c r="E370" s="35" t="s">
        <v>54</v>
      </c>
    </row>
    <row r="371" spans="1:16" x14ac:dyDescent="0.2">
      <c r="A371" s="24" t="s">
        <v>45</v>
      </c>
      <c r="B371" s="28" t="s">
        <v>342</v>
      </c>
      <c r="C371" s="28" t="s">
        <v>343</v>
      </c>
      <c r="D371" s="24" t="s">
        <v>29</v>
      </c>
      <c r="E371" s="29" t="s">
        <v>344</v>
      </c>
      <c r="F371" s="30" t="s">
        <v>110</v>
      </c>
      <c r="G371" s="31">
        <v>1</v>
      </c>
      <c r="H371" s="32">
        <v>0</v>
      </c>
      <c r="I371" s="33">
        <f>ROUND(ROUND(H371,2)*ROUND(G371,3),2)</f>
        <v>0</v>
      </c>
      <c r="O371">
        <f>(I371*21)/100</f>
        <v>0</v>
      </c>
      <c r="P371" t="s">
        <v>23</v>
      </c>
    </row>
    <row r="372" spans="1:16" x14ac:dyDescent="0.2">
      <c r="A372" s="34" t="s">
        <v>49</v>
      </c>
      <c r="E372" s="35" t="s">
        <v>345</v>
      </c>
    </row>
    <row r="373" spans="1:16" x14ac:dyDescent="0.2">
      <c r="A373" s="36" t="s">
        <v>51</v>
      </c>
      <c r="E373" s="37" t="s">
        <v>326</v>
      </c>
    </row>
    <row r="374" spans="1:16" x14ac:dyDescent="0.2">
      <c r="A374" t="s">
        <v>53</v>
      </c>
      <c r="E374" s="35" t="s">
        <v>54</v>
      </c>
    </row>
    <row r="375" spans="1:16" x14ac:dyDescent="0.2">
      <c r="A375" s="24" t="s">
        <v>45</v>
      </c>
      <c r="B375" s="28" t="s">
        <v>346</v>
      </c>
      <c r="C375" s="28" t="s">
        <v>347</v>
      </c>
      <c r="D375" s="24" t="s">
        <v>29</v>
      </c>
      <c r="E375" s="29" t="s">
        <v>348</v>
      </c>
      <c r="F375" s="30" t="s">
        <v>110</v>
      </c>
      <c r="G375" s="31">
        <v>1</v>
      </c>
      <c r="H375" s="32">
        <v>0</v>
      </c>
      <c r="I375" s="33">
        <f>ROUND(ROUND(H375,2)*ROUND(G375,3),2)</f>
        <v>0</v>
      </c>
      <c r="O375">
        <f>(I375*21)/100</f>
        <v>0</v>
      </c>
      <c r="P375" t="s">
        <v>23</v>
      </c>
    </row>
    <row r="376" spans="1:16" x14ac:dyDescent="0.2">
      <c r="A376" s="34" t="s">
        <v>49</v>
      </c>
      <c r="E376" s="35" t="s">
        <v>338</v>
      </c>
    </row>
    <row r="377" spans="1:16" x14ac:dyDescent="0.2">
      <c r="A377" s="36" t="s">
        <v>51</v>
      </c>
      <c r="E377" s="37" t="s">
        <v>326</v>
      </c>
    </row>
    <row r="378" spans="1:16" x14ac:dyDescent="0.2">
      <c r="A378" t="s">
        <v>53</v>
      </c>
      <c r="E378" s="35" t="s">
        <v>54</v>
      </c>
    </row>
    <row r="379" spans="1:16" x14ac:dyDescent="0.2">
      <c r="A379" s="24" t="s">
        <v>45</v>
      </c>
      <c r="B379" s="28" t="s">
        <v>349</v>
      </c>
      <c r="C379" s="28" t="s">
        <v>350</v>
      </c>
      <c r="D379" s="24" t="s">
        <v>29</v>
      </c>
      <c r="E379" s="29" t="s">
        <v>351</v>
      </c>
      <c r="F379" s="30" t="s">
        <v>110</v>
      </c>
      <c r="G379" s="31">
        <v>1</v>
      </c>
      <c r="H379" s="32">
        <v>0</v>
      </c>
      <c r="I379" s="33">
        <f>ROUND(ROUND(H379,2)*ROUND(G379,3),2)</f>
        <v>0</v>
      </c>
      <c r="O379">
        <f>(I379*21)/100</f>
        <v>0</v>
      </c>
      <c r="P379" t="s">
        <v>23</v>
      </c>
    </row>
    <row r="380" spans="1:16" x14ac:dyDescent="0.2">
      <c r="A380" s="34" t="s">
        <v>49</v>
      </c>
      <c r="E380" s="35" t="s">
        <v>50</v>
      </c>
    </row>
    <row r="381" spans="1:16" x14ac:dyDescent="0.2">
      <c r="A381" s="36" t="s">
        <v>51</v>
      </c>
      <c r="E381" s="37" t="s">
        <v>106</v>
      </c>
    </row>
    <row r="382" spans="1:16" x14ac:dyDescent="0.2">
      <c r="A382" t="s">
        <v>53</v>
      </c>
      <c r="E382" s="35" t="s">
        <v>54</v>
      </c>
    </row>
    <row r="383" spans="1:16" x14ac:dyDescent="0.2">
      <c r="A383" s="24" t="s">
        <v>45</v>
      </c>
      <c r="B383" s="28" t="s">
        <v>352</v>
      </c>
      <c r="C383" s="28" t="s">
        <v>353</v>
      </c>
      <c r="D383" s="24" t="s">
        <v>29</v>
      </c>
      <c r="E383" s="29" t="s">
        <v>354</v>
      </c>
      <c r="F383" s="30" t="s">
        <v>110</v>
      </c>
      <c r="G383" s="31">
        <v>2</v>
      </c>
      <c r="H383" s="32">
        <v>0</v>
      </c>
      <c r="I383" s="33">
        <f>ROUND(ROUND(H383,2)*ROUND(G383,3),2)</f>
        <v>0</v>
      </c>
      <c r="O383">
        <f>(I383*21)/100</f>
        <v>0</v>
      </c>
      <c r="P383" t="s">
        <v>23</v>
      </c>
    </row>
    <row r="384" spans="1:16" x14ac:dyDescent="0.2">
      <c r="A384" s="34" t="s">
        <v>49</v>
      </c>
      <c r="E384" s="35" t="s">
        <v>355</v>
      </c>
    </row>
    <row r="385" spans="1:16" x14ac:dyDescent="0.2">
      <c r="A385" s="36" t="s">
        <v>51</v>
      </c>
      <c r="E385" s="37" t="s">
        <v>326</v>
      </c>
    </row>
    <row r="386" spans="1:16" x14ac:dyDescent="0.2">
      <c r="A386" t="s">
        <v>53</v>
      </c>
      <c r="E386" s="35" t="s">
        <v>54</v>
      </c>
    </row>
    <row r="387" spans="1:16" x14ac:dyDescent="0.2">
      <c r="A387" s="24" t="s">
        <v>45</v>
      </c>
      <c r="B387" s="28" t="s">
        <v>356</v>
      </c>
      <c r="C387" s="28" t="s">
        <v>357</v>
      </c>
      <c r="D387" s="24" t="s">
        <v>29</v>
      </c>
      <c r="E387" s="29" t="s">
        <v>358</v>
      </c>
      <c r="F387" s="30" t="s">
        <v>110</v>
      </c>
      <c r="G387" s="31">
        <v>2</v>
      </c>
      <c r="H387" s="32">
        <v>0</v>
      </c>
      <c r="I387" s="33">
        <f>ROUND(ROUND(H387,2)*ROUND(G387,3),2)</f>
        <v>0</v>
      </c>
      <c r="O387">
        <f>(I387*21)/100</f>
        <v>0</v>
      </c>
      <c r="P387" t="s">
        <v>23</v>
      </c>
    </row>
    <row r="388" spans="1:16" x14ac:dyDescent="0.2">
      <c r="A388" s="34" t="s">
        <v>49</v>
      </c>
      <c r="E388" s="35" t="s">
        <v>355</v>
      </c>
    </row>
    <row r="389" spans="1:16" x14ac:dyDescent="0.2">
      <c r="A389" s="36" t="s">
        <v>51</v>
      </c>
      <c r="E389" s="37" t="s">
        <v>326</v>
      </c>
    </row>
    <row r="390" spans="1:16" x14ac:dyDescent="0.2">
      <c r="A390" t="s">
        <v>53</v>
      </c>
      <c r="E390" s="35" t="s">
        <v>54</v>
      </c>
    </row>
    <row r="391" spans="1:16" x14ac:dyDescent="0.2">
      <c r="A391" s="24" t="s">
        <v>45</v>
      </c>
      <c r="B391" s="28" t="s">
        <v>359</v>
      </c>
      <c r="C391" s="28" t="s">
        <v>360</v>
      </c>
      <c r="D391" s="24" t="s">
        <v>29</v>
      </c>
      <c r="E391" s="29" t="s">
        <v>361</v>
      </c>
      <c r="F391" s="30" t="s">
        <v>110</v>
      </c>
      <c r="G391" s="31">
        <v>1</v>
      </c>
      <c r="H391" s="32">
        <v>0</v>
      </c>
      <c r="I391" s="33">
        <f>ROUND(ROUND(H391,2)*ROUND(G391,3),2)</f>
        <v>0</v>
      </c>
      <c r="O391">
        <f>(I391*21)/100</f>
        <v>0</v>
      </c>
      <c r="P391" t="s">
        <v>23</v>
      </c>
    </row>
    <row r="392" spans="1:16" x14ac:dyDescent="0.2">
      <c r="A392" s="34" t="s">
        <v>49</v>
      </c>
      <c r="E392" s="35" t="s">
        <v>50</v>
      </c>
    </row>
    <row r="393" spans="1:16" x14ac:dyDescent="0.2">
      <c r="A393" s="36" t="s">
        <v>51</v>
      </c>
      <c r="E393" s="37" t="s">
        <v>106</v>
      </c>
    </row>
    <row r="394" spans="1:16" x14ac:dyDescent="0.2">
      <c r="A394" t="s">
        <v>53</v>
      </c>
      <c r="E394" s="35" t="s">
        <v>54</v>
      </c>
    </row>
    <row r="395" spans="1:16" x14ac:dyDescent="0.2">
      <c r="A395" s="24" t="s">
        <v>45</v>
      </c>
      <c r="B395" s="28" t="s">
        <v>362</v>
      </c>
      <c r="C395" s="28" t="s">
        <v>363</v>
      </c>
      <c r="D395" s="24" t="s">
        <v>29</v>
      </c>
      <c r="E395" s="29" t="s">
        <v>364</v>
      </c>
      <c r="F395" s="30" t="s">
        <v>110</v>
      </c>
      <c r="G395" s="31">
        <v>1</v>
      </c>
      <c r="H395" s="32">
        <v>0</v>
      </c>
      <c r="I395" s="33">
        <f>ROUND(ROUND(H395,2)*ROUND(G395,3),2)</f>
        <v>0</v>
      </c>
      <c r="O395">
        <f>(I395*21)/100</f>
        <v>0</v>
      </c>
      <c r="P395" t="s">
        <v>23</v>
      </c>
    </row>
    <row r="396" spans="1:16" x14ac:dyDescent="0.2">
      <c r="A396" s="34" t="s">
        <v>49</v>
      </c>
      <c r="E396" s="35" t="s">
        <v>50</v>
      </c>
    </row>
    <row r="397" spans="1:16" x14ac:dyDescent="0.2">
      <c r="A397" s="36" t="s">
        <v>51</v>
      </c>
      <c r="E397" s="37" t="s">
        <v>106</v>
      </c>
    </row>
    <row r="398" spans="1:16" x14ac:dyDescent="0.2">
      <c r="A398" t="s">
        <v>53</v>
      </c>
      <c r="E398" s="35" t="s">
        <v>54</v>
      </c>
    </row>
    <row r="399" spans="1:16" x14ac:dyDescent="0.2">
      <c r="A399" s="24" t="s">
        <v>45</v>
      </c>
      <c r="B399" s="28" t="s">
        <v>365</v>
      </c>
      <c r="C399" s="28" t="s">
        <v>366</v>
      </c>
      <c r="D399" s="24" t="s">
        <v>29</v>
      </c>
      <c r="E399" s="29" t="s">
        <v>367</v>
      </c>
      <c r="F399" s="30" t="s">
        <v>368</v>
      </c>
      <c r="G399" s="31">
        <v>100</v>
      </c>
      <c r="H399" s="32">
        <v>0</v>
      </c>
      <c r="I399" s="33">
        <f>ROUND(ROUND(H399,2)*ROUND(G399,3),2)</f>
        <v>0</v>
      </c>
      <c r="O399">
        <f>(I399*21)/100</f>
        <v>0</v>
      </c>
      <c r="P399" t="s">
        <v>23</v>
      </c>
    </row>
    <row r="400" spans="1:16" x14ac:dyDescent="0.2">
      <c r="A400" s="34" t="s">
        <v>49</v>
      </c>
      <c r="E400" s="35" t="s">
        <v>50</v>
      </c>
    </row>
    <row r="401" spans="1:16" x14ac:dyDescent="0.2">
      <c r="A401" s="36" t="s">
        <v>51</v>
      </c>
      <c r="E401" s="37" t="s">
        <v>106</v>
      </c>
    </row>
    <row r="402" spans="1:16" x14ac:dyDescent="0.2">
      <c r="A402" t="s">
        <v>53</v>
      </c>
      <c r="E402" s="35" t="s">
        <v>54</v>
      </c>
    </row>
    <row r="403" spans="1:16" x14ac:dyDescent="0.2">
      <c r="A403" s="24" t="s">
        <v>45</v>
      </c>
      <c r="B403" s="28" t="s">
        <v>369</v>
      </c>
      <c r="C403" s="28" t="s">
        <v>370</v>
      </c>
      <c r="D403" s="24" t="s">
        <v>29</v>
      </c>
      <c r="E403" s="29" t="s">
        <v>371</v>
      </c>
      <c r="F403" s="30" t="s">
        <v>368</v>
      </c>
      <c r="G403" s="31">
        <v>50</v>
      </c>
      <c r="H403" s="32">
        <v>0</v>
      </c>
      <c r="I403" s="33">
        <f>ROUND(ROUND(H403,2)*ROUND(G403,3),2)</f>
        <v>0</v>
      </c>
      <c r="O403">
        <f>(I403*21)/100</f>
        <v>0</v>
      </c>
      <c r="P403" t="s">
        <v>23</v>
      </c>
    </row>
    <row r="404" spans="1:16" x14ac:dyDescent="0.2">
      <c r="A404" s="34" t="s">
        <v>49</v>
      </c>
      <c r="E404" s="35" t="s">
        <v>50</v>
      </c>
    </row>
    <row r="405" spans="1:16" x14ac:dyDescent="0.2">
      <c r="A405" s="36" t="s">
        <v>51</v>
      </c>
      <c r="E405" s="37" t="s">
        <v>106</v>
      </c>
    </row>
    <row r="406" spans="1:16" x14ac:dyDescent="0.2">
      <c r="A406" t="s">
        <v>53</v>
      </c>
      <c r="E406" s="35" t="s">
        <v>54</v>
      </c>
    </row>
    <row r="407" spans="1:16" ht="25.5" x14ac:dyDescent="0.2">
      <c r="A407" s="24" t="s">
        <v>45</v>
      </c>
      <c r="B407" s="28" t="s">
        <v>372</v>
      </c>
      <c r="C407" s="28" t="s">
        <v>373</v>
      </c>
      <c r="D407" s="24" t="s">
        <v>29</v>
      </c>
      <c r="E407" s="29" t="s">
        <v>374</v>
      </c>
      <c r="F407" s="30" t="s">
        <v>110</v>
      </c>
      <c r="G407" s="31">
        <v>1</v>
      </c>
      <c r="H407" s="32">
        <v>0</v>
      </c>
      <c r="I407" s="33">
        <f>ROUND(ROUND(H407,2)*ROUND(G407,3),2)</f>
        <v>0</v>
      </c>
      <c r="O407">
        <f>(I407*21)/100</f>
        <v>0</v>
      </c>
      <c r="P407" t="s">
        <v>23</v>
      </c>
    </row>
    <row r="408" spans="1:16" x14ac:dyDescent="0.2">
      <c r="A408" s="34" t="s">
        <v>49</v>
      </c>
      <c r="E408" s="35" t="s">
        <v>50</v>
      </c>
    </row>
    <row r="409" spans="1:16" x14ac:dyDescent="0.2">
      <c r="A409" s="36" t="s">
        <v>51</v>
      </c>
      <c r="E409" s="37" t="s">
        <v>106</v>
      </c>
    </row>
    <row r="410" spans="1:16" x14ac:dyDescent="0.2">
      <c r="A410" t="s">
        <v>53</v>
      </c>
      <c r="E410" s="35" t="s">
        <v>54</v>
      </c>
    </row>
    <row r="411" spans="1:16" x14ac:dyDescent="0.2">
      <c r="A411" s="24" t="s">
        <v>45</v>
      </c>
      <c r="B411" s="28" t="s">
        <v>375</v>
      </c>
      <c r="C411" s="28" t="s">
        <v>376</v>
      </c>
      <c r="D411" s="24" t="s">
        <v>29</v>
      </c>
      <c r="E411" s="29" t="s">
        <v>377</v>
      </c>
      <c r="F411" s="30" t="s">
        <v>368</v>
      </c>
      <c r="G411" s="31">
        <v>250</v>
      </c>
      <c r="H411" s="32">
        <v>0</v>
      </c>
      <c r="I411" s="33">
        <f>ROUND(ROUND(H411,2)*ROUND(G411,3),2)</f>
        <v>0</v>
      </c>
      <c r="O411">
        <f>(I411*21)/100</f>
        <v>0</v>
      </c>
      <c r="P411" t="s">
        <v>23</v>
      </c>
    </row>
    <row r="412" spans="1:16" x14ac:dyDescent="0.2">
      <c r="A412" s="34" t="s">
        <v>49</v>
      </c>
      <c r="E412" s="35" t="s">
        <v>50</v>
      </c>
    </row>
    <row r="413" spans="1:16" x14ac:dyDescent="0.2">
      <c r="A413" s="36" t="s">
        <v>51</v>
      </c>
      <c r="E413" s="37" t="s">
        <v>106</v>
      </c>
    </row>
    <row r="414" spans="1:16" x14ac:dyDescent="0.2">
      <c r="A414" t="s">
        <v>53</v>
      </c>
      <c r="E414" s="35" t="s">
        <v>54</v>
      </c>
    </row>
    <row r="415" spans="1:16" x14ac:dyDescent="0.2">
      <c r="A415" s="24" t="s">
        <v>45</v>
      </c>
      <c r="B415" s="28" t="s">
        <v>378</v>
      </c>
      <c r="C415" s="28" t="s">
        <v>379</v>
      </c>
      <c r="D415" s="24" t="s">
        <v>29</v>
      </c>
      <c r="E415" s="29" t="s">
        <v>380</v>
      </c>
      <c r="F415" s="30" t="s">
        <v>110</v>
      </c>
      <c r="G415" s="31">
        <v>1</v>
      </c>
      <c r="H415" s="32">
        <v>0</v>
      </c>
      <c r="I415" s="33">
        <f>ROUND(ROUND(H415,2)*ROUND(G415,3),2)</f>
        <v>0</v>
      </c>
      <c r="O415">
        <f>(I415*21)/100</f>
        <v>0</v>
      </c>
      <c r="P415" t="s">
        <v>23</v>
      </c>
    </row>
    <row r="416" spans="1:16" x14ac:dyDescent="0.2">
      <c r="A416" s="34" t="s">
        <v>49</v>
      </c>
      <c r="E416" s="35" t="s">
        <v>50</v>
      </c>
    </row>
    <row r="417" spans="1:16" x14ac:dyDescent="0.2">
      <c r="A417" s="36" t="s">
        <v>51</v>
      </c>
      <c r="E417" s="37" t="s">
        <v>106</v>
      </c>
    </row>
    <row r="418" spans="1:16" x14ac:dyDescent="0.2">
      <c r="A418" t="s">
        <v>53</v>
      </c>
      <c r="E418" s="35" t="s">
        <v>54</v>
      </c>
    </row>
    <row r="419" spans="1:16" ht="25.5" x14ac:dyDescent="0.2">
      <c r="A419" s="24" t="s">
        <v>45</v>
      </c>
      <c r="B419" s="28" t="s">
        <v>381</v>
      </c>
      <c r="C419" s="28" t="s">
        <v>382</v>
      </c>
      <c r="D419" s="24" t="s">
        <v>29</v>
      </c>
      <c r="E419" s="29" t="s">
        <v>383</v>
      </c>
      <c r="F419" s="30" t="s">
        <v>384</v>
      </c>
      <c r="G419" s="31">
        <v>2.5000000000000001E-2</v>
      </c>
      <c r="H419" s="32">
        <v>0</v>
      </c>
      <c r="I419" s="33">
        <f>ROUND(ROUND(H419,2)*ROUND(G419,3),2)</f>
        <v>0</v>
      </c>
      <c r="O419">
        <f>(I419*21)/100</f>
        <v>0</v>
      </c>
      <c r="P419" t="s">
        <v>23</v>
      </c>
    </row>
    <row r="420" spans="1:16" x14ac:dyDescent="0.2">
      <c r="A420" s="34" t="s">
        <v>49</v>
      </c>
      <c r="E420" s="35" t="s">
        <v>50</v>
      </c>
    </row>
    <row r="421" spans="1:16" x14ac:dyDescent="0.2">
      <c r="A421" s="36" t="s">
        <v>51</v>
      </c>
      <c r="E421" s="37" t="s">
        <v>174</v>
      </c>
    </row>
    <row r="422" spans="1:16" x14ac:dyDescent="0.2">
      <c r="A422" t="s">
        <v>53</v>
      </c>
      <c r="E422" s="35" t="s">
        <v>54</v>
      </c>
    </row>
    <row r="423" spans="1:16" ht="25.5" x14ac:dyDescent="0.2">
      <c r="A423" s="24" t="s">
        <v>45</v>
      </c>
      <c r="B423" s="28" t="s">
        <v>385</v>
      </c>
      <c r="C423" s="28" t="s">
        <v>386</v>
      </c>
      <c r="D423" s="24" t="s">
        <v>29</v>
      </c>
      <c r="E423" s="29" t="s">
        <v>387</v>
      </c>
      <c r="F423" s="30" t="s">
        <v>73</v>
      </c>
      <c r="G423" s="31">
        <v>5</v>
      </c>
      <c r="H423" s="32">
        <v>0</v>
      </c>
      <c r="I423" s="33">
        <f>ROUND(ROUND(H423,2)*ROUND(G423,3),2)</f>
        <v>0</v>
      </c>
      <c r="O423">
        <f>(I423*21)/100</f>
        <v>0</v>
      </c>
      <c r="P423" t="s">
        <v>23</v>
      </c>
    </row>
    <row r="424" spans="1:16" x14ac:dyDescent="0.2">
      <c r="A424" s="34" t="s">
        <v>49</v>
      </c>
      <c r="E424" s="35" t="s">
        <v>50</v>
      </c>
    </row>
    <row r="425" spans="1:16" x14ac:dyDescent="0.2">
      <c r="A425" s="36" t="s">
        <v>51</v>
      </c>
      <c r="E425" s="37" t="s">
        <v>174</v>
      </c>
    </row>
    <row r="426" spans="1:16" x14ac:dyDescent="0.2">
      <c r="A426" t="s">
        <v>53</v>
      </c>
      <c r="E426" s="35" t="s">
        <v>54</v>
      </c>
    </row>
    <row r="427" spans="1:16" x14ac:dyDescent="0.2">
      <c r="A427" s="24" t="s">
        <v>45</v>
      </c>
      <c r="B427" s="28" t="s">
        <v>388</v>
      </c>
      <c r="C427" s="28" t="s">
        <v>389</v>
      </c>
      <c r="D427" s="24" t="s">
        <v>29</v>
      </c>
      <c r="E427" s="29" t="s">
        <v>390</v>
      </c>
      <c r="F427" s="30" t="s">
        <v>110</v>
      </c>
      <c r="G427" s="31">
        <v>2</v>
      </c>
      <c r="H427" s="32">
        <v>0</v>
      </c>
      <c r="I427" s="33">
        <f>ROUND(ROUND(H427,2)*ROUND(G427,3),2)</f>
        <v>0</v>
      </c>
      <c r="O427">
        <f>(I427*21)/100</f>
        <v>0</v>
      </c>
      <c r="P427" t="s">
        <v>23</v>
      </c>
    </row>
    <row r="428" spans="1:16" x14ac:dyDescent="0.2">
      <c r="A428" s="34" t="s">
        <v>49</v>
      </c>
      <c r="E428" s="35" t="s">
        <v>50</v>
      </c>
    </row>
    <row r="429" spans="1:16" x14ac:dyDescent="0.2">
      <c r="A429" s="36" t="s">
        <v>51</v>
      </c>
      <c r="E429" s="37" t="s">
        <v>174</v>
      </c>
    </row>
    <row r="430" spans="1:16" x14ac:dyDescent="0.2">
      <c r="A430" t="s">
        <v>53</v>
      </c>
      <c r="E430" s="35" t="s">
        <v>54</v>
      </c>
    </row>
    <row r="431" spans="1:16" x14ac:dyDescent="0.2">
      <c r="A431" s="24" t="s">
        <v>45</v>
      </c>
      <c r="B431" s="28" t="s">
        <v>391</v>
      </c>
      <c r="C431" s="28" t="s">
        <v>392</v>
      </c>
      <c r="D431" s="24" t="s">
        <v>29</v>
      </c>
      <c r="E431" s="29" t="s">
        <v>393</v>
      </c>
      <c r="F431" s="30" t="s">
        <v>110</v>
      </c>
      <c r="G431" s="31">
        <v>15</v>
      </c>
      <c r="H431" s="32">
        <v>0</v>
      </c>
      <c r="I431" s="33">
        <f>ROUND(ROUND(H431,2)*ROUND(G431,3),2)</f>
        <v>0</v>
      </c>
      <c r="O431">
        <f>(I431*21)/100</f>
        <v>0</v>
      </c>
      <c r="P431" t="s">
        <v>23</v>
      </c>
    </row>
    <row r="432" spans="1:16" x14ac:dyDescent="0.2">
      <c r="A432" s="34" t="s">
        <v>49</v>
      </c>
      <c r="E432" s="35" t="s">
        <v>50</v>
      </c>
    </row>
    <row r="433" spans="1:16" x14ac:dyDescent="0.2">
      <c r="A433" s="36" t="s">
        <v>51</v>
      </c>
      <c r="E433" s="37" t="s">
        <v>174</v>
      </c>
    </row>
    <row r="434" spans="1:16" x14ac:dyDescent="0.2">
      <c r="A434" t="s">
        <v>53</v>
      </c>
      <c r="E434" s="35" t="s">
        <v>54</v>
      </c>
    </row>
    <row r="435" spans="1:16" x14ac:dyDescent="0.2">
      <c r="A435" s="24" t="s">
        <v>45</v>
      </c>
      <c r="B435" s="28" t="s">
        <v>394</v>
      </c>
      <c r="C435" s="28" t="s">
        <v>395</v>
      </c>
      <c r="D435" s="24" t="s">
        <v>29</v>
      </c>
      <c r="E435" s="29" t="s">
        <v>396</v>
      </c>
      <c r="F435" s="30" t="s">
        <v>110</v>
      </c>
      <c r="G435" s="31">
        <v>3</v>
      </c>
      <c r="H435" s="32">
        <v>0</v>
      </c>
      <c r="I435" s="33">
        <f>ROUND(ROUND(H435,2)*ROUND(G435,3),2)</f>
        <v>0</v>
      </c>
      <c r="O435">
        <f>(I435*21)/100</f>
        <v>0</v>
      </c>
      <c r="P435" t="s">
        <v>23</v>
      </c>
    </row>
    <row r="436" spans="1:16" x14ac:dyDescent="0.2">
      <c r="A436" s="34" t="s">
        <v>49</v>
      </c>
      <c r="E436" s="35" t="s">
        <v>50</v>
      </c>
    </row>
    <row r="437" spans="1:16" x14ac:dyDescent="0.2">
      <c r="A437" s="36" t="s">
        <v>51</v>
      </c>
      <c r="E437" s="37" t="s">
        <v>174</v>
      </c>
    </row>
    <row r="438" spans="1:16" x14ac:dyDescent="0.2">
      <c r="A438" t="s">
        <v>53</v>
      </c>
      <c r="E438" s="35" t="s">
        <v>54</v>
      </c>
    </row>
    <row r="439" spans="1:16" x14ac:dyDescent="0.2">
      <c r="A439" s="24" t="s">
        <v>45</v>
      </c>
      <c r="B439" s="28" t="s">
        <v>397</v>
      </c>
      <c r="C439" s="28" t="s">
        <v>398</v>
      </c>
      <c r="D439" s="24" t="s">
        <v>29</v>
      </c>
      <c r="E439" s="29" t="s">
        <v>399</v>
      </c>
      <c r="F439" s="30" t="s">
        <v>110</v>
      </c>
      <c r="G439" s="31">
        <v>35</v>
      </c>
      <c r="H439" s="32">
        <v>0</v>
      </c>
      <c r="I439" s="33">
        <f>ROUND(ROUND(H439,2)*ROUND(G439,3),2)</f>
        <v>0</v>
      </c>
      <c r="O439">
        <f>(I439*21)/100</f>
        <v>0</v>
      </c>
      <c r="P439" t="s">
        <v>23</v>
      </c>
    </row>
    <row r="440" spans="1:16" x14ac:dyDescent="0.2">
      <c r="A440" s="34" t="s">
        <v>49</v>
      </c>
      <c r="E440" s="35" t="s">
        <v>50</v>
      </c>
    </row>
    <row r="441" spans="1:16" x14ac:dyDescent="0.2">
      <c r="A441" s="36" t="s">
        <v>51</v>
      </c>
      <c r="E441" s="37" t="s">
        <v>174</v>
      </c>
    </row>
    <row r="442" spans="1:16" x14ac:dyDescent="0.2">
      <c r="A442" t="s">
        <v>53</v>
      </c>
      <c r="E442" s="35" t="s">
        <v>54</v>
      </c>
    </row>
    <row r="443" spans="1:16" x14ac:dyDescent="0.2">
      <c r="A443" s="24" t="s">
        <v>45</v>
      </c>
      <c r="B443" s="28" t="s">
        <v>400</v>
      </c>
      <c r="C443" s="28" t="s">
        <v>401</v>
      </c>
      <c r="D443" s="24" t="s">
        <v>29</v>
      </c>
      <c r="E443" s="29" t="s">
        <v>402</v>
      </c>
      <c r="F443" s="30" t="s">
        <v>110</v>
      </c>
      <c r="G443" s="31">
        <v>15</v>
      </c>
      <c r="H443" s="32">
        <v>0</v>
      </c>
      <c r="I443" s="33">
        <f>ROUND(ROUND(H443,2)*ROUND(G443,3),2)</f>
        <v>0</v>
      </c>
      <c r="O443">
        <f>(I443*21)/100</f>
        <v>0</v>
      </c>
      <c r="P443" t="s">
        <v>23</v>
      </c>
    </row>
    <row r="444" spans="1:16" x14ac:dyDescent="0.2">
      <c r="A444" s="34" t="s">
        <v>49</v>
      </c>
      <c r="E444" s="35" t="s">
        <v>50</v>
      </c>
    </row>
    <row r="445" spans="1:16" x14ac:dyDescent="0.2">
      <c r="A445" s="36" t="s">
        <v>51</v>
      </c>
      <c r="E445" s="37" t="s">
        <v>174</v>
      </c>
    </row>
    <row r="446" spans="1:16" x14ac:dyDescent="0.2">
      <c r="A446" t="s">
        <v>53</v>
      </c>
      <c r="E446" s="35" t="s">
        <v>54</v>
      </c>
    </row>
    <row r="447" spans="1:16" x14ac:dyDescent="0.2">
      <c r="A447" s="24" t="s">
        <v>45</v>
      </c>
      <c r="B447" s="28" t="s">
        <v>403</v>
      </c>
      <c r="C447" s="28" t="s">
        <v>404</v>
      </c>
      <c r="D447" s="24" t="s">
        <v>29</v>
      </c>
      <c r="E447" s="29" t="s">
        <v>405</v>
      </c>
      <c r="F447" s="30" t="s">
        <v>110</v>
      </c>
      <c r="G447" s="31">
        <v>1</v>
      </c>
      <c r="H447" s="32">
        <v>0</v>
      </c>
      <c r="I447" s="33">
        <f>ROUND(ROUND(H447,2)*ROUND(G447,3),2)</f>
        <v>0</v>
      </c>
      <c r="O447">
        <f>(I447*21)/100</f>
        <v>0</v>
      </c>
      <c r="P447" t="s">
        <v>23</v>
      </c>
    </row>
    <row r="448" spans="1:16" x14ac:dyDescent="0.2">
      <c r="A448" s="34" t="s">
        <v>49</v>
      </c>
      <c r="E448" s="35" t="s">
        <v>50</v>
      </c>
    </row>
    <row r="449" spans="1:16" x14ac:dyDescent="0.2">
      <c r="A449" s="36" t="s">
        <v>51</v>
      </c>
      <c r="E449" s="37" t="s">
        <v>174</v>
      </c>
    </row>
    <row r="450" spans="1:16" x14ac:dyDescent="0.2">
      <c r="A450" t="s">
        <v>53</v>
      </c>
      <c r="E450" s="35" t="s">
        <v>54</v>
      </c>
    </row>
    <row r="451" spans="1:16" x14ac:dyDescent="0.2">
      <c r="A451" s="24" t="s">
        <v>45</v>
      </c>
      <c r="B451" s="28" t="s">
        <v>406</v>
      </c>
      <c r="C451" s="28" t="s">
        <v>407</v>
      </c>
      <c r="D451" s="24" t="s">
        <v>29</v>
      </c>
      <c r="E451" s="29" t="s">
        <v>408</v>
      </c>
      <c r="F451" s="30" t="s">
        <v>110</v>
      </c>
      <c r="G451" s="31">
        <v>1</v>
      </c>
      <c r="H451" s="32">
        <v>0</v>
      </c>
      <c r="I451" s="33">
        <f>ROUND(ROUND(H451,2)*ROUND(G451,3),2)</f>
        <v>0</v>
      </c>
      <c r="O451">
        <f>(I451*21)/100</f>
        <v>0</v>
      </c>
      <c r="P451" t="s">
        <v>23</v>
      </c>
    </row>
    <row r="452" spans="1:16" x14ac:dyDescent="0.2">
      <c r="A452" s="34" t="s">
        <v>49</v>
      </c>
      <c r="E452" s="35" t="s">
        <v>50</v>
      </c>
    </row>
    <row r="453" spans="1:16" x14ac:dyDescent="0.2">
      <c r="A453" s="36" t="s">
        <v>51</v>
      </c>
      <c r="E453" s="37" t="s">
        <v>174</v>
      </c>
    </row>
    <row r="454" spans="1:16" x14ac:dyDescent="0.2">
      <c r="A454" t="s">
        <v>53</v>
      </c>
      <c r="E454" s="35" t="s">
        <v>54</v>
      </c>
    </row>
    <row r="455" spans="1:16" x14ac:dyDescent="0.2">
      <c r="A455" s="24" t="s">
        <v>45</v>
      </c>
      <c r="B455" s="28" t="s">
        <v>409</v>
      </c>
      <c r="C455" s="28" t="s">
        <v>410</v>
      </c>
      <c r="D455" s="24" t="s">
        <v>29</v>
      </c>
      <c r="E455" s="29" t="s">
        <v>411</v>
      </c>
      <c r="F455" s="30" t="s">
        <v>110</v>
      </c>
      <c r="G455" s="31">
        <v>1</v>
      </c>
      <c r="H455" s="32">
        <v>0</v>
      </c>
      <c r="I455" s="33">
        <f>ROUND(ROUND(H455,2)*ROUND(G455,3),2)</f>
        <v>0</v>
      </c>
      <c r="O455">
        <f>(I455*21)/100</f>
        <v>0</v>
      </c>
      <c r="P455" t="s">
        <v>23</v>
      </c>
    </row>
    <row r="456" spans="1:16" x14ac:dyDescent="0.2">
      <c r="A456" s="34" t="s">
        <v>49</v>
      </c>
      <c r="E456" s="35" t="s">
        <v>50</v>
      </c>
    </row>
    <row r="457" spans="1:16" x14ac:dyDescent="0.2">
      <c r="A457" s="36" t="s">
        <v>51</v>
      </c>
      <c r="E457" s="37" t="s">
        <v>279</v>
      </c>
    </row>
    <row r="458" spans="1:16" x14ac:dyDescent="0.2">
      <c r="A458" t="s">
        <v>53</v>
      </c>
      <c r="E458" s="35" t="s">
        <v>54</v>
      </c>
    </row>
    <row r="459" spans="1:16" x14ac:dyDescent="0.2">
      <c r="A459" s="24" t="s">
        <v>45</v>
      </c>
      <c r="B459" s="28" t="s">
        <v>412</v>
      </c>
      <c r="C459" s="28" t="s">
        <v>413</v>
      </c>
      <c r="D459" s="24" t="s">
        <v>29</v>
      </c>
      <c r="E459" s="29" t="s">
        <v>414</v>
      </c>
      <c r="F459" s="30" t="s">
        <v>110</v>
      </c>
      <c r="G459" s="31">
        <v>1</v>
      </c>
      <c r="H459" s="32">
        <v>0</v>
      </c>
      <c r="I459" s="33">
        <f>ROUND(ROUND(H459,2)*ROUND(G459,3),2)</f>
        <v>0</v>
      </c>
      <c r="O459">
        <f>(I459*21)/100</f>
        <v>0</v>
      </c>
      <c r="P459" t="s">
        <v>23</v>
      </c>
    </row>
    <row r="460" spans="1:16" x14ac:dyDescent="0.2">
      <c r="A460" s="34" t="s">
        <v>49</v>
      </c>
      <c r="E460" s="35" t="s">
        <v>50</v>
      </c>
    </row>
    <row r="461" spans="1:16" x14ac:dyDescent="0.2">
      <c r="A461" s="36" t="s">
        <v>51</v>
      </c>
      <c r="E461" s="37" t="s">
        <v>279</v>
      </c>
    </row>
    <row r="462" spans="1:16" x14ac:dyDescent="0.2">
      <c r="A462" t="s">
        <v>53</v>
      </c>
      <c r="E462" s="35" t="s">
        <v>54</v>
      </c>
    </row>
    <row r="463" spans="1:16" x14ac:dyDescent="0.2">
      <c r="A463" s="24" t="s">
        <v>45</v>
      </c>
      <c r="B463" s="28" t="s">
        <v>415</v>
      </c>
      <c r="C463" s="28" t="s">
        <v>416</v>
      </c>
      <c r="D463" s="24" t="s">
        <v>29</v>
      </c>
      <c r="E463" s="29" t="s">
        <v>417</v>
      </c>
      <c r="F463" s="30" t="s">
        <v>110</v>
      </c>
      <c r="G463" s="31">
        <v>1</v>
      </c>
      <c r="H463" s="32">
        <v>0</v>
      </c>
      <c r="I463" s="33">
        <f>ROUND(ROUND(H463,2)*ROUND(G463,3),2)</f>
        <v>0</v>
      </c>
      <c r="O463">
        <f>(I463*21)/100</f>
        <v>0</v>
      </c>
      <c r="P463" t="s">
        <v>23</v>
      </c>
    </row>
    <row r="464" spans="1:16" x14ac:dyDescent="0.2">
      <c r="A464" s="34" t="s">
        <v>49</v>
      </c>
      <c r="E464" s="35" t="s">
        <v>50</v>
      </c>
    </row>
    <row r="465" spans="1:16" x14ac:dyDescent="0.2">
      <c r="A465" s="36" t="s">
        <v>51</v>
      </c>
      <c r="E465" s="37" t="s">
        <v>106</v>
      </c>
    </row>
    <row r="466" spans="1:16" x14ac:dyDescent="0.2">
      <c r="A466" t="s">
        <v>53</v>
      </c>
      <c r="E466" s="35" t="s">
        <v>54</v>
      </c>
    </row>
    <row r="467" spans="1:16" ht="25.5" x14ac:dyDescent="0.2">
      <c r="A467" s="24" t="s">
        <v>45</v>
      </c>
      <c r="B467" s="28" t="s">
        <v>418</v>
      </c>
      <c r="C467" s="28" t="s">
        <v>419</v>
      </c>
      <c r="D467" s="24" t="s">
        <v>29</v>
      </c>
      <c r="E467" s="29" t="s">
        <v>420</v>
      </c>
      <c r="F467" s="30" t="s">
        <v>110</v>
      </c>
      <c r="G467" s="31">
        <v>5</v>
      </c>
      <c r="H467" s="32">
        <v>0</v>
      </c>
      <c r="I467" s="33">
        <f>ROUND(ROUND(H467,2)*ROUND(G467,3),2)</f>
        <v>0</v>
      </c>
      <c r="O467">
        <f>(I467*21)/100</f>
        <v>0</v>
      </c>
      <c r="P467" t="s">
        <v>23</v>
      </c>
    </row>
    <row r="468" spans="1:16" x14ac:dyDescent="0.2">
      <c r="A468" s="34" t="s">
        <v>49</v>
      </c>
      <c r="E468" s="35" t="s">
        <v>421</v>
      </c>
    </row>
    <row r="469" spans="1:16" x14ac:dyDescent="0.2">
      <c r="A469" s="36" t="s">
        <v>51</v>
      </c>
      <c r="E469" s="37" t="s">
        <v>106</v>
      </c>
    </row>
    <row r="470" spans="1:16" x14ac:dyDescent="0.2">
      <c r="A470" t="s">
        <v>53</v>
      </c>
      <c r="E470" s="35" t="s">
        <v>54</v>
      </c>
    </row>
    <row r="471" spans="1:16" ht="25.5" x14ac:dyDescent="0.2">
      <c r="A471" s="24" t="s">
        <v>45</v>
      </c>
      <c r="B471" s="28" t="s">
        <v>422</v>
      </c>
      <c r="C471" s="28" t="s">
        <v>423</v>
      </c>
      <c r="D471" s="24" t="s">
        <v>29</v>
      </c>
      <c r="E471" s="29" t="s">
        <v>424</v>
      </c>
      <c r="F471" s="30" t="s">
        <v>110</v>
      </c>
      <c r="G471" s="31">
        <v>4</v>
      </c>
      <c r="H471" s="32">
        <v>0</v>
      </c>
      <c r="I471" s="33">
        <f>ROUND(ROUND(H471,2)*ROUND(G471,3),2)</f>
        <v>0</v>
      </c>
      <c r="O471">
        <f>(I471*21)/100</f>
        <v>0</v>
      </c>
      <c r="P471" t="s">
        <v>23</v>
      </c>
    </row>
    <row r="472" spans="1:16" x14ac:dyDescent="0.2">
      <c r="A472" s="34" t="s">
        <v>49</v>
      </c>
      <c r="E472" s="35" t="s">
        <v>50</v>
      </c>
    </row>
    <row r="473" spans="1:16" x14ac:dyDescent="0.2">
      <c r="A473" s="36" t="s">
        <v>51</v>
      </c>
      <c r="E473" s="37" t="s">
        <v>106</v>
      </c>
    </row>
    <row r="474" spans="1:16" x14ac:dyDescent="0.2">
      <c r="A474" t="s">
        <v>53</v>
      </c>
      <c r="E474" s="35" t="s">
        <v>54</v>
      </c>
    </row>
    <row r="475" spans="1:16" x14ac:dyDescent="0.2">
      <c r="A475" s="24" t="s">
        <v>45</v>
      </c>
      <c r="B475" s="28" t="s">
        <v>425</v>
      </c>
      <c r="C475" s="28" t="s">
        <v>426</v>
      </c>
      <c r="D475" s="24" t="s">
        <v>29</v>
      </c>
      <c r="E475" s="29" t="s">
        <v>427</v>
      </c>
      <c r="F475" s="30" t="s">
        <v>110</v>
      </c>
      <c r="G475" s="31">
        <v>1</v>
      </c>
      <c r="H475" s="32">
        <v>0</v>
      </c>
      <c r="I475" s="33">
        <f>ROUND(ROUND(H475,2)*ROUND(G475,3),2)</f>
        <v>0</v>
      </c>
      <c r="O475">
        <f>(I475*21)/100</f>
        <v>0</v>
      </c>
      <c r="P475" t="s">
        <v>23</v>
      </c>
    </row>
    <row r="476" spans="1:16" x14ac:dyDescent="0.2">
      <c r="A476" s="34" t="s">
        <v>49</v>
      </c>
      <c r="E476" s="35" t="s">
        <v>106</v>
      </c>
    </row>
    <row r="477" spans="1:16" x14ac:dyDescent="0.2">
      <c r="A477" s="36" t="s">
        <v>51</v>
      </c>
      <c r="E477" s="37" t="s">
        <v>50</v>
      </c>
    </row>
    <row r="478" spans="1:16" ht="38.25" x14ac:dyDescent="0.2">
      <c r="A478" t="s">
        <v>53</v>
      </c>
      <c r="E478" s="35" t="s">
        <v>428</v>
      </c>
    </row>
    <row r="479" spans="1:16" x14ac:dyDescent="0.2">
      <c r="A479" s="24" t="s">
        <v>45</v>
      </c>
      <c r="B479" s="28" t="s">
        <v>429</v>
      </c>
      <c r="C479" s="28" t="s">
        <v>430</v>
      </c>
      <c r="D479" s="24" t="s">
        <v>29</v>
      </c>
      <c r="E479" s="29" t="s">
        <v>431</v>
      </c>
      <c r="F479" s="30" t="s">
        <v>73</v>
      </c>
      <c r="G479" s="31">
        <v>10</v>
      </c>
      <c r="H479" s="32">
        <v>0</v>
      </c>
      <c r="I479" s="33">
        <f>ROUND(ROUND(H479,2)*ROUND(G479,3),2)</f>
        <v>0</v>
      </c>
      <c r="O479">
        <f>(I479*21)/100</f>
        <v>0</v>
      </c>
      <c r="P479" t="s">
        <v>23</v>
      </c>
    </row>
    <row r="480" spans="1:16" x14ac:dyDescent="0.2">
      <c r="A480" s="34" t="s">
        <v>49</v>
      </c>
      <c r="E480" s="35" t="s">
        <v>50</v>
      </c>
    </row>
    <row r="481" spans="1:16" x14ac:dyDescent="0.2">
      <c r="A481" s="36" t="s">
        <v>51</v>
      </c>
      <c r="E481" s="37" t="s">
        <v>174</v>
      </c>
    </row>
    <row r="482" spans="1:16" ht="38.25" x14ac:dyDescent="0.2">
      <c r="A482" t="s">
        <v>53</v>
      </c>
      <c r="E482" s="35" t="s">
        <v>432</v>
      </c>
    </row>
    <row r="483" spans="1:16" x14ac:dyDescent="0.2">
      <c r="A483" s="24" t="s">
        <v>45</v>
      </c>
      <c r="B483" s="28" t="s">
        <v>433</v>
      </c>
      <c r="C483" s="28" t="s">
        <v>434</v>
      </c>
      <c r="D483" s="24" t="s">
        <v>29</v>
      </c>
      <c r="E483" s="29" t="s">
        <v>435</v>
      </c>
      <c r="F483" s="30" t="s">
        <v>110</v>
      </c>
      <c r="G483" s="31">
        <v>2</v>
      </c>
      <c r="H483" s="32">
        <v>0</v>
      </c>
      <c r="I483" s="33">
        <f>ROUND(ROUND(H483,2)*ROUND(G483,3),2)</f>
        <v>0</v>
      </c>
      <c r="O483">
        <f>(I483*21)/100</f>
        <v>0</v>
      </c>
      <c r="P483" t="s">
        <v>23</v>
      </c>
    </row>
    <row r="484" spans="1:16" x14ac:dyDescent="0.2">
      <c r="A484" s="34" t="s">
        <v>49</v>
      </c>
      <c r="E484" s="35" t="s">
        <v>436</v>
      </c>
    </row>
    <row r="485" spans="1:16" x14ac:dyDescent="0.2">
      <c r="A485" s="36" t="s">
        <v>51</v>
      </c>
      <c r="E485" s="37" t="s">
        <v>326</v>
      </c>
    </row>
    <row r="486" spans="1:16" ht="51" x14ac:dyDescent="0.2">
      <c r="A486" t="s">
        <v>53</v>
      </c>
      <c r="E486" s="35" t="s">
        <v>437</v>
      </c>
    </row>
    <row r="487" spans="1:16" x14ac:dyDescent="0.2">
      <c r="A487" s="24" t="s">
        <v>45</v>
      </c>
      <c r="B487" s="28" t="s">
        <v>438</v>
      </c>
      <c r="C487" s="28" t="s">
        <v>439</v>
      </c>
      <c r="D487" s="24" t="s">
        <v>29</v>
      </c>
      <c r="E487" s="29" t="s">
        <v>440</v>
      </c>
      <c r="F487" s="30" t="s">
        <v>110</v>
      </c>
      <c r="G487" s="31">
        <v>1</v>
      </c>
      <c r="H487" s="32">
        <v>0</v>
      </c>
      <c r="I487" s="33">
        <f>ROUND(ROUND(H487,2)*ROUND(G487,3),2)</f>
        <v>0</v>
      </c>
      <c r="O487">
        <f>(I487*21)/100</f>
        <v>0</v>
      </c>
      <c r="P487" t="s">
        <v>23</v>
      </c>
    </row>
    <row r="488" spans="1:16" ht="38.25" x14ac:dyDescent="0.2">
      <c r="A488" s="34" t="s">
        <v>49</v>
      </c>
      <c r="E488" s="35" t="s">
        <v>441</v>
      </c>
    </row>
    <row r="489" spans="1:16" x14ac:dyDescent="0.2">
      <c r="A489" s="36" t="s">
        <v>51</v>
      </c>
      <c r="E489" s="37" t="s">
        <v>106</v>
      </c>
    </row>
    <row r="490" spans="1:16" ht="51" x14ac:dyDescent="0.2">
      <c r="A490" t="s">
        <v>53</v>
      </c>
      <c r="E490" s="35" t="s">
        <v>442</v>
      </c>
    </row>
    <row r="491" spans="1:16" x14ac:dyDescent="0.2">
      <c r="A491" s="24" t="s">
        <v>45</v>
      </c>
      <c r="B491" s="28" t="s">
        <v>443</v>
      </c>
      <c r="C491" s="28" t="s">
        <v>444</v>
      </c>
      <c r="D491" s="24" t="s">
        <v>29</v>
      </c>
      <c r="E491" s="29" t="s">
        <v>445</v>
      </c>
      <c r="F491" s="30" t="s">
        <v>110</v>
      </c>
      <c r="G491" s="31">
        <v>1</v>
      </c>
      <c r="H491" s="32">
        <v>0</v>
      </c>
      <c r="I491" s="33">
        <f>ROUND(ROUND(H491,2)*ROUND(G491,3),2)</f>
        <v>0</v>
      </c>
      <c r="O491">
        <f>(I491*21)/100</f>
        <v>0</v>
      </c>
      <c r="P491" t="s">
        <v>23</v>
      </c>
    </row>
    <row r="492" spans="1:16" x14ac:dyDescent="0.2">
      <c r="A492" s="34" t="s">
        <v>49</v>
      </c>
      <c r="E492" s="35" t="s">
        <v>446</v>
      </c>
    </row>
    <row r="493" spans="1:16" x14ac:dyDescent="0.2">
      <c r="A493" s="36" t="s">
        <v>51</v>
      </c>
      <c r="E493" s="37" t="s">
        <v>106</v>
      </c>
    </row>
    <row r="494" spans="1:16" ht="38.25" x14ac:dyDescent="0.2">
      <c r="A494" t="s">
        <v>53</v>
      </c>
      <c r="E494" s="35" t="s">
        <v>447</v>
      </c>
    </row>
    <row r="495" spans="1:16" x14ac:dyDescent="0.2">
      <c r="A495" s="24" t="s">
        <v>45</v>
      </c>
      <c r="B495" s="28" t="s">
        <v>448</v>
      </c>
      <c r="C495" s="28" t="s">
        <v>449</v>
      </c>
      <c r="D495" s="24" t="s">
        <v>29</v>
      </c>
      <c r="E495" s="29" t="s">
        <v>450</v>
      </c>
      <c r="F495" s="30" t="s">
        <v>110</v>
      </c>
      <c r="G495" s="31">
        <v>1</v>
      </c>
      <c r="H495" s="32">
        <v>0</v>
      </c>
      <c r="I495" s="33">
        <f>ROUND(ROUND(H495,2)*ROUND(G495,3),2)</f>
        <v>0</v>
      </c>
      <c r="O495">
        <f>(I495*21)/100</f>
        <v>0</v>
      </c>
      <c r="P495" t="s">
        <v>23</v>
      </c>
    </row>
    <row r="496" spans="1:16" x14ac:dyDescent="0.2">
      <c r="A496" s="34" t="s">
        <v>49</v>
      </c>
      <c r="E496" s="35" t="s">
        <v>446</v>
      </c>
    </row>
    <row r="497" spans="1:16" x14ac:dyDescent="0.2">
      <c r="A497" s="36" t="s">
        <v>51</v>
      </c>
      <c r="E497" s="37" t="s">
        <v>106</v>
      </c>
    </row>
    <row r="498" spans="1:16" ht="38.25" x14ac:dyDescent="0.2">
      <c r="A498" t="s">
        <v>53</v>
      </c>
      <c r="E498" s="35" t="s">
        <v>451</v>
      </c>
    </row>
    <row r="499" spans="1:16" x14ac:dyDescent="0.2">
      <c r="A499" s="24" t="s">
        <v>45</v>
      </c>
      <c r="B499" s="28" t="s">
        <v>452</v>
      </c>
      <c r="C499" s="28" t="s">
        <v>453</v>
      </c>
      <c r="D499" s="24" t="s">
        <v>29</v>
      </c>
      <c r="E499" s="29" t="s">
        <v>454</v>
      </c>
      <c r="F499" s="30" t="s">
        <v>110</v>
      </c>
      <c r="G499" s="31">
        <v>1</v>
      </c>
      <c r="H499" s="32">
        <v>0</v>
      </c>
      <c r="I499" s="33">
        <f>ROUND(ROUND(H499,2)*ROUND(G499,3),2)</f>
        <v>0</v>
      </c>
      <c r="O499">
        <f>(I499*21)/100</f>
        <v>0</v>
      </c>
      <c r="P499" t="s">
        <v>23</v>
      </c>
    </row>
    <row r="500" spans="1:16" x14ac:dyDescent="0.2">
      <c r="A500" s="34" t="s">
        <v>49</v>
      </c>
      <c r="E500" s="35" t="s">
        <v>50</v>
      </c>
    </row>
    <row r="501" spans="1:16" x14ac:dyDescent="0.2">
      <c r="A501" s="36" t="s">
        <v>51</v>
      </c>
      <c r="E501" s="37" t="s">
        <v>279</v>
      </c>
    </row>
    <row r="502" spans="1:16" ht="114.75" x14ac:dyDescent="0.2">
      <c r="A502" t="s">
        <v>53</v>
      </c>
      <c r="E502" s="35" t="s">
        <v>455</v>
      </c>
    </row>
    <row r="503" spans="1:16" x14ac:dyDescent="0.2">
      <c r="A503" s="24" t="s">
        <v>45</v>
      </c>
      <c r="B503" s="28" t="s">
        <v>456</v>
      </c>
      <c r="C503" s="28" t="s">
        <v>457</v>
      </c>
      <c r="D503" s="24" t="s">
        <v>29</v>
      </c>
      <c r="E503" s="29" t="s">
        <v>458</v>
      </c>
      <c r="F503" s="30" t="s">
        <v>110</v>
      </c>
      <c r="G503" s="31">
        <v>1</v>
      </c>
      <c r="H503" s="32">
        <v>0</v>
      </c>
      <c r="I503" s="33">
        <f>ROUND(ROUND(H503,2)*ROUND(G503,3),2)</f>
        <v>0</v>
      </c>
      <c r="O503">
        <f>(I503*21)/100</f>
        <v>0</v>
      </c>
      <c r="P503" t="s">
        <v>23</v>
      </c>
    </row>
    <row r="504" spans="1:16" x14ac:dyDescent="0.2">
      <c r="A504" s="34" t="s">
        <v>49</v>
      </c>
      <c r="E504" s="35" t="s">
        <v>446</v>
      </c>
    </row>
    <row r="505" spans="1:16" x14ac:dyDescent="0.2">
      <c r="A505" s="36" t="s">
        <v>51</v>
      </c>
      <c r="E505" s="37" t="s">
        <v>106</v>
      </c>
    </row>
    <row r="506" spans="1:16" ht="38.25" x14ac:dyDescent="0.2">
      <c r="A506" t="s">
        <v>53</v>
      </c>
      <c r="E506" s="35" t="s">
        <v>451</v>
      </c>
    </row>
    <row r="507" spans="1:16" x14ac:dyDescent="0.2">
      <c r="A507" s="24" t="s">
        <v>45</v>
      </c>
      <c r="B507" s="28" t="s">
        <v>459</v>
      </c>
      <c r="C507" s="28" t="s">
        <v>460</v>
      </c>
      <c r="D507" s="24" t="s">
        <v>29</v>
      </c>
      <c r="E507" s="29" t="s">
        <v>461</v>
      </c>
      <c r="F507" s="30" t="s">
        <v>110</v>
      </c>
      <c r="G507" s="31">
        <v>1</v>
      </c>
      <c r="H507" s="32">
        <v>0</v>
      </c>
      <c r="I507" s="33">
        <f>ROUND(ROUND(H507,2)*ROUND(G507,3),2)</f>
        <v>0</v>
      </c>
      <c r="O507">
        <f>(I507*21)/100</f>
        <v>0</v>
      </c>
      <c r="P507" t="s">
        <v>23</v>
      </c>
    </row>
    <row r="508" spans="1:16" x14ac:dyDescent="0.2">
      <c r="A508" s="34" t="s">
        <v>49</v>
      </c>
      <c r="E508" s="35" t="s">
        <v>462</v>
      </c>
    </row>
    <row r="509" spans="1:16" x14ac:dyDescent="0.2">
      <c r="A509" s="36" t="s">
        <v>51</v>
      </c>
      <c r="E509" s="37" t="s">
        <v>106</v>
      </c>
    </row>
    <row r="510" spans="1:16" ht="38.25" x14ac:dyDescent="0.2">
      <c r="A510" t="s">
        <v>53</v>
      </c>
      <c r="E510" s="35" t="s">
        <v>463</v>
      </c>
    </row>
    <row r="511" spans="1:16" x14ac:dyDescent="0.2">
      <c r="A511" s="24" t="s">
        <v>45</v>
      </c>
      <c r="B511" s="28" t="s">
        <v>464</v>
      </c>
      <c r="C511" s="28" t="s">
        <v>465</v>
      </c>
      <c r="D511" s="24" t="s">
        <v>29</v>
      </c>
      <c r="E511" s="29" t="s">
        <v>466</v>
      </c>
      <c r="F511" s="30" t="s">
        <v>110</v>
      </c>
      <c r="G511" s="31">
        <v>1</v>
      </c>
      <c r="H511" s="32">
        <v>0</v>
      </c>
      <c r="I511" s="33">
        <f>ROUND(ROUND(H511,2)*ROUND(G511,3),2)</f>
        <v>0</v>
      </c>
      <c r="O511">
        <f>(I511*21)/100</f>
        <v>0</v>
      </c>
      <c r="P511" t="s">
        <v>23</v>
      </c>
    </row>
    <row r="512" spans="1:16" x14ac:dyDescent="0.2">
      <c r="A512" s="34" t="s">
        <v>49</v>
      </c>
      <c r="E512" s="35" t="s">
        <v>467</v>
      </c>
    </row>
    <row r="513" spans="1:18" x14ac:dyDescent="0.2">
      <c r="A513" s="36" t="s">
        <v>51</v>
      </c>
      <c r="E513" s="37" t="s">
        <v>106</v>
      </c>
    </row>
    <row r="514" spans="1:18" ht="76.5" x14ac:dyDescent="0.2">
      <c r="A514" t="s">
        <v>53</v>
      </c>
      <c r="E514" s="35" t="s">
        <v>468</v>
      </c>
    </row>
    <row r="515" spans="1:18" ht="12.75" customHeight="1" x14ac:dyDescent="0.2">
      <c r="A515" s="12" t="s">
        <v>43</v>
      </c>
      <c r="B515" s="12"/>
      <c r="C515" s="38" t="s">
        <v>17</v>
      </c>
      <c r="D515" s="12"/>
      <c r="E515" s="26" t="s">
        <v>469</v>
      </c>
      <c r="F515" s="12"/>
      <c r="G515" s="12"/>
      <c r="H515" s="12"/>
      <c r="I515" s="39">
        <f>0+Q515</f>
        <v>0</v>
      </c>
      <c r="O515">
        <f>0+R515</f>
        <v>0</v>
      </c>
      <c r="Q515">
        <f>0+I516+I520+I524+I528+I532+I536+I540+I544</f>
        <v>0</v>
      </c>
      <c r="R515">
        <f>0+O516+O520+O524+O528+O532+O536+O540+O544</f>
        <v>0</v>
      </c>
    </row>
    <row r="516" spans="1:18" ht="38.25" x14ac:dyDescent="0.2">
      <c r="A516" s="24" t="s">
        <v>45</v>
      </c>
      <c r="B516" s="28" t="s">
        <v>470</v>
      </c>
      <c r="C516" s="28" t="s">
        <v>471</v>
      </c>
      <c r="D516" s="24" t="s">
        <v>50</v>
      </c>
      <c r="E516" s="29" t="s">
        <v>472</v>
      </c>
      <c r="F516" s="41" t="s">
        <v>65</v>
      </c>
      <c r="G516" s="42">
        <v>8.8000000000000007</v>
      </c>
      <c r="H516" s="43">
        <v>0</v>
      </c>
      <c r="I516" s="43">
        <f>ROUND(ROUND(H516,2)*ROUND(G516,3),2)</f>
        <v>0</v>
      </c>
      <c r="O516">
        <f>(I516*21)/100</f>
        <v>0</v>
      </c>
      <c r="P516" t="s">
        <v>23</v>
      </c>
    </row>
    <row r="517" spans="1:18" ht="25.5" x14ac:dyDescent="0.2">
      <c r="A517" s="34" t="s">
        <v>49</v>
      </c>
      <c r="E517" s="35" t="s">
        <v>473</v>
      </c>
      <c r="F517" s="44"/>
      <c r="G517" s="44"/>
      <c r="H517" s="44"/>
      <c r="I517" s="44"/>
    </row>
    <row r="518" spans="1:18" x14ac:dyDescent="0.2">
      <c r="A518" s="36" t="s">
        <v>51</v>
      </c>
      <c r="E518" s="37" t="s">
        <v>106</v>
      </c>
      <c r="F518" s="44"/>
      <c r="G518" s="44"/>
      <c r="H518" s="44"/>
      <c r="I518" s="44"/>
    </row>
    <row r="519" spans="1:18" ht="165.75" x14ac:dyDescent="0.2">
      <c r="A519" t="s">
        <v>53</v>
      </c>
      <c r="E519" s="35" t="s">
        <v>474</v>
      </c>
      <c r="F519" s="44"/>
      <c r="G519" s="44"/>
      <c r="H519" s="44"/>
      <c r="I519" s="44"/>
    </row>
    <row r="520" spans="1:18" ht="25.5" x14ac:dyDescent="0.2">
      <c r="A520" s="24" t="s">
        <v>45</v>
      </c>
      <c r="B520" s="28" t="s">
        <v>475</v>
      </c>
      <c r="C520" s="28" t="s">
        <v>476</v>
      </c>
      <c r="D520" s="24" t="s">
        <v>50</v>
      </c>
      <c r="E520" s="29" t="s">
        <v>477</v>
      </c>
      <c r="F520" s="41" t="s">
        <v>65</v>
      </c>
      <c r="G520" s="42">
        <v>2</v>
      </c>
      <c r="H520" s="43">
        <v>0</v>
      </c>
      <c r="I520" s="43">
        <f>ROUND(ROUND(H520,2)*ROUND(G520,3),2)</f>
        <v>0</v>
      </c>
      <c r="O520">
        <f>(I520*21)/100</f>
        <v>0</v>
      </c>
      <c r="P520" t="s">
        <v>23</v>
      </c>
    </row>
    <row r="521" spans="1:18" ht="25.5" x14ac:dyDescent="0.2">
      <c r="A521" s="34" t="s">
        <v>49</v>
      </c>
      <c r="E521" s="35" t="s">
        <v>473</v>
      </c>
      <c r="F521" s="44"/>
      <c r="G521" s="44"/>
      <c r="H521" s="44"/>
      <c r="I521" s="44"/>
    </row>
    <row r="522" spans="1:18" x14ac:dyDescent="0.2">
      <c r="A522" s="36" t="s">
        <v>51</v>
      </c>
      <c r="E522" s="37" t="s">
        <v>106</v>
      </c>
      <c r="F522" s="44"/>
      <c r="G522" s="44"/>
      <c r="H522" s="44"/>
      <c r="I522" s="44"/>
    </row>
    <row r="523" spans="1:18" ht="165.75" x14ac:dyDescent="0.2">
      <c r="A523" t="s">
        <v>53</v>
      </c>
      <c r="E523" s="35" t="s">
        <v>474</v>
      </c>
      <c r="F523" s="44"/>
      <c r="G523" s="44"/>
      <c r="H523" s="44"/>
      <c r="I523" s="44"/>
    </row>
    <row r="524" spans="1:18" ht="25.5" x14ac:dyDescent="0.2">
      <c r="A524" s="24" t="s">
        <v>45</v>
      </c>
      <c r="B524" s="28" t="s">
        <v>478</v>
      </c>
      <c r="C524" s="28" t="s">
        <v>479</v>
      </c>
      <c r="D524" s="24" t="s">
        <v>50</v>
      </c>
      <c r="E524" s="29" t="s">
        <v>480</v>
      </c>
      <c r="F524" s="41" t="s">
        <v>65</v>
      </c>
      <c r="G524" s="42">
        <v>0.4</v>
      </c>
      <c r="H524" s="43">
        <v>0</v>
      </c>
      <c r="I524" s="43">
        <f>ROUND(ROUND(H524,2)*ROUND(G524,3),2)</f>
        <v>0</v>
      </c>
      <c r="O524">
        <f>(I524*21)/100</f>
        <v>0</v>
      </c>
      <c r="P524" t="s">
        <v>23</v>
      </c>
    </row>
    <row r="525" spans="1:18" ht="25.5" x14ac:dyDescent="0.2">
      <c r="A525" s="34" t="s">
        <v>49</v>
      </c>
      <c r="E525" s="35" t="s">
        <v>473</v>
      </c>
      <c r="F525" s="44"/>
      <c r="G525" s="44"/>
      <c r="H525" s="44"/>
      <c r="I525" s="44"/>
    </row>
    <row r="526" spans="1:18" x14ac:dyDescent="0.2">
      <c r="A526" s="36" t="s">
        <v>51</v>
      </c>
      <c r="E526" s="37" t="s">
        <v>106</v>
      </c>
      <c r="F526" s="44"/>
      <c r="G526" s="44"/>
      <c r="H526" s="44"/>
      <c r="I526" s="44"/>
    </row>
    <row r="527" spans="1:18" ht="165.75" x14ac:dyDescent="0.2">
      <c r="A527" t="s">
        <v>53</v>
      </c>
      <c r="E527" s="35" t="s">
        <v>474</v>
      </c>
      <c r="F527" s="44"/>
      <c r="G527" s="44"/>
      <c r="H527" s="44"/>
      <c r="I527" s="44"/>
    </row>
    <row r="528" spans="1:18" ht="38.25" x14ac:dyDescent="0.2">
      <c r="A528" s="24" t="s">
        <v>45</v>
      </c>
      <c r="B528" s="28" t="s">
        <v>481</v>
      </c>
      <c r="C528" s="28" t="s">
        <v>482</v>
      </c>
      <c r="D528" s="24" t="s">
        <v>50</v>
      </c>
      <c r="E528" s="29" t="s">
        <v>483</v>
      </c>
      <c r="F528" s="41" t="s">
        <v>65</v>
      </c>
      <c r="G528" s="42">
        <v>0.5</v>
      </c>
      <c r="H528" s="43">
        <v>0</v>
      </c>
      <c r="I528" s="43">
        <f>ROUND(ROUND(H528,2)*ROUND(G528,3),2)</f>
        <v>0</v>
      </c>
      <c r="O528">
        <f>(I528*21)/100</f>
        <v>0</v>
      </c>
      <c r="P528" t="s">
        <v>23</v>
      </c>
    </row>
    <row r="529" spans="1:16" ht="25.5" x14ac:dyDescent="0.2">
      <c r="A529" s="34" t="s">
        <v>49</v>
      </c>
      <c r="E529" s="35" t="s">
        <v>473</v>
      </c>
      <c r="F529" s="44"/>
      <c r="G529" s="44"/>
      <c r="H529" s="44"/>
      <c r="I529" s="44"/>
    </row>
    <row r="530" spans="1:16" x14ac:dyDescent="0.2">
      <c r="A530" s="36" t="s">
        <v>51</v>
      </c>
      <c r="E530" s="37" t="s">
        <v>106</v>
      </c>
      <c r="F530" s="44"/>
      <c r="G530" s="44"/>
      <c r="H530" s="44"/>
      <c r="I530" s="44"/>
    </row>
    <row r="531" spans="1:16" ht="165.75" x14ac:dyDescent="0.2">
      <c r="A531" t="s">
        <v>53</v>
      </c>
      <c r="E531" s="35" t="s">
        <v>474</v>
      </c>
      <c r="F531" s="44"/>
      <c r="G531" s="44"/>
      <c r="H531" s="44"/>
      <c r="I531" s="44"/>
    </row>
    <row r="532" spans="1:16" ht="25.5" x14ac:dyDescent="0.2">
      <c r="A532" s="24" t="s">
        <v>45</v>
      </c>
      <c r="B532" s="28" t="s">
        <v>484</v>
      </c>
      <c r="C532" s="28" t="s">
        <v>485</v>
      </c>
      <c r="D532" s="24" t="s">
        <v>50</v>
      </c>
      <c r="E532" s="29" t="s">
        <v>486</v>
      </c>
      <c r="F532" s="41" t="s">
        <v>65</v>
      </c>
      <c r="G532" s="42">
        <v>0.3</v>
      </c>
      <c r="H532" s="43">
        <v>0</v>
      </c>
      <c r="I532" s="43">
        <f>ROUND(ROUND(H532,2)*ROUND(G532,3),2)</f>
        <v>0</v>
      </c>
      <c r="O532">
        <f>(I532*21)/100</f>
        <v>0</v>
      </c>
      <c r="P532" t="s">
        <v>23</v>
      </c>
    </row>
    <row r="533" spans="1:16" ht="25.5" x14ac:dyDescent="0.2">
      <c r="A533" s="34" t="s">
        <v>49</v>
      </c>
      <c r="E533" s="35" t="s">
        <v>473</v>
      </c>
      <c r="F533" s="44"/>
      <c r="G533" s="44"/>
      <c r="H533" s="44"/>
      <c r="I533" s="44"/>
    </row>
    <row r="534" spans="1:16" x14ac:dyDescent="0.2">
      <c r="A534" s="36" t="s">
        <v>51</v>
      </c>
      <c r="E534" s="37" t="s">
        <v>106</v>
      </c>
      <c r="F534" s="44"/>
      <c r="G534" s="44"/>
      <c r="H534" s="44"/>
      <c r="I534" s="44"/>
    </row>
    <row r="535" spans="1:16" ht="165.75" x14ac:dyDescent="0.2">
      <c r="A535" t="s">
        <v>53</v>
      </c>
      <c r="E535" s="35" t="s">
        <v>474</v>
      </c>
      <c r="F535" s="44"/>
      <c r="G535" s="44"/>
      <c r="H535" s="44"/>
      <c r="I535" s="44"/>
    </row>
    <row r="536" spans="1:16" ht="25.5" x14ac:dyDescent="0.2">
      <c r="A536" s="24" t="s">
        <v>45</v>
      </c>
      <c r="B536" s="28" t="s">
        <v>487</v>
      </c>
      <c r="C536" s="28" t="s">
        <v>488</v>
      </c>
      <c r="D536" s="24" t="s">
        <v>50</v>
      </c>
      <c r="E536" s="29" t="s">
        <v>489</v>
      </c>
      <c r="F536" s="41" t="s">
        <v>65</v>
      </c>
      <c r="G536" s="42">
        <v>0.5</v>
      </c>
      <c r="H536" s="43">
        <v>0</v>
      </c>
      <c r="I536" s="43">
        <f>ROUND(ROUND(H536,2)*ROUND(G536,3),2)</f>
        <v>0</v>
      </c>
      <c r="O536">
        <f>(I536*21)/100</f>
        <v>0</v>
      </c>
      <c r="P536" t="s">
        <v>23</v>
      </c>
    </row>
    <row r="537" spans="1:16" ht="25.5" x14ac:dyDescent="0.2">
      <c r="A537" s="34" t="s">
        <v>49</v>
      </c>
      <c r="E537" s="35" t="s">
        <v>473</v>
      </c>
      <c r="F537" s="44"/>
      <c r="G537" s="44"/>
      <c r="H537" s="44"/>
      <c r="I537" s="44"/>
    </row>
    <row r="538" spans="1:16" x14ac:dyDescent="0.2">
      <c r="A538" s="36" t="s">
        <v>51</v>
      </c>
      <c r="E538" s="37" t="s">
        <v>106</v>
      </c>
      <c r="F538" s="44"/>
      <c r="G538" s="44"/>
      <c r="H538" s="44"/>
      <c r="I538" s="44"/>
    </row>
    <row r="539" spans="1:16" ht="165.75" x14ac:dyDescent="0.2">
      <c r="A539" t="s">
        <v>53</v>
      </c>
      <c r="E539" s="35" t="s">
        <v>474</v>
      </c>
      <c r="F539" s="44"/>
      <c r="G539" s="44"/>
      <c r="H539" s="44"/>
      <c r="I539" s="44"/>
    </row>
    <row r="540" spans="1:16" ht="25.5" x14ac:dyDescent="0.2">
      <c r="A540" s="24" t="s">
        <v>45</v>
      </c>
      <c r="B540" s="28" t="s">
        <v>490</v>
      </c>
      <c r="C540" s="28" t="s">
        <v>491</v>
      </c>
      <c r="D540" s="24" t="s">
        <v>50</v>
      </c>
      <c r="E540" s="29" t="s">
        <v>492</v>
      </c>
      <c r="F540" s="41" t="s">
        <v>65</v>
      </c>
      <c r="G540" s="42">
        <v>0.1</v>
      </c>
      <c r="H540" s="43">
        <v>0</v>
      </c>
      <c r="I540" s="43">
        <f>ROUND(ROUND(H540,2)*ROUND(G540,3),2)</f>
        <v>0</v>
      </c>
      <c r="O540">
        <f>(I540*21)/100</f>
        <v>0</v>
      </c>
      <c r="P540" t="s">
        <v>23</v>
      </c>
    </row>
    <row r="541" spans="1:16" ht="25.5" x14ac:dyDescent="0.2">
      <c r="A541" s="34" t="s">
        <v>49</v>
      </c>
      <c r="E541" s="35" t="s">
        <v>473</v>
      </c>
      <c r="F541" s="44"/>
      <c r="G541" s="44"/>
      <c r="H541" s="44"/>
      <c r="I541" s="44"/>
    </row>
    <row r="542" spans="1:16" x14ac:dyDescent="0.2">
      <c r="A542" s="36" t="s">
        <v>51</v>
      </c>
      <c r="E542" s="37" t="s">
        <v>106</v>
      </c>
      <c r="F542" s="44"/>
      <c r="G542" s="44"/>
      <c r="H542" s="44"/>
      <c r="I542" s="44"/>
    </row>
    <row r="543" spans="1:16" ht="165.75" x14ac:dyDescent="0.2">
      <c r="A543" t="s">
        <v>53</v>
      </c>
      <c r="E543" s="35" t="s">
        <v>474</v>
      </c>
      <c r="F543" s="44"/>
      <c r="G543" s="44"/>
      <c r="H543" s="44"/>
      <c r="I543" s="44"/>
    </row>
    <row r="544" spans="1:16" ht="25.5" x14ac:dyDescent="0.2">
      <c r="A544" s="24" t="s">
        <v>45</v>
      </c>
      <c r="B544" s="28" t="s">
        <v>493</v>
      </c>
      <c r="C544" s="28" t="s">
        <v>494</v>
      </c>
      <c r="D544" s="24" t="s">
        <v>50</v>
      </c>
      <c r="E544" s="29" t="s">
        <v>495</v>
      </c>
      <c r="F544" s="41" t="s">
        <v>65</v>
      </c>
      <c r="G544" s="42">
        <v>0.1</v>
      </c>
      <c r="H544" s="43">
        <v>0</v>
      </c>
      <c r="I544" s="43">
        <f>ROUND(ROUND(H544,2)*ROUND(G544,3),2)</f>
        <v>0</v>
      </c>
      <c r="O544">
        <f>(I544*21)/100</f>
        <v>0</v>
      </c>
      <c r="P544" t="s">
        <v>23</v>
      </c>
    </row>
    <row r="545" spans="1:9" ht="25.5" x14ac:dyDescent="0.2">
      <c r="A545" s="34" t="s">
        <v>49</v>
      </c>
      <c r="E545" s="35" t="s">
        <v>473</v>
      </c>
      <c r="F545" s="44"/>
      <c r="G545" s="44"/>
      <c r="H545" s="44"/>
      <c r="I545" s="44"/>
    </row>
    <row r="546" spans="1:9" x14ac:dyDescent="0.2">
      <c r="A546" s="36" t="s">
        <v>51</v>
      </c>
      <c r="E546" s="37" t="s">
        <v>106</v>
      </c>
      <c r="F546" s="44"/>
      <c r="G546" s="44"/>
      <c r="H546" s="44"/>
      <c r="I546" s="44"/>
    </row>
    <row r="547" spans="1:9" ht="165.75" x14ac:dyDescent="0.2">
      <c r="A547" t="s">
        <v>53</v>
      </c>
      <c r="E547" s="35" t="s">
        <v>474</v>
      </c>
      <c r="F547" s="44"/>
      <c r="G547" s="44"/>
      <c r="H547" s="44"/>
      <c r="I547" s="44"/>
    </row>
  </sheetData>
  <sheetProtection algorithmName="SHA-512" hashValue="kq+td8uEu7mcHYKRWYE2NPzJq/ZhjIZwXtkZ9YQjKKIO+TVrq+iEnWeH+/Z86ExVJgXflrvtPrMgfjHiOuqJWg==" saltValue="t042R4wxlb/agaAnDOT3Zg==" spinCount="100000"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416"/>
  <sheetViews>
    <sheetView topLeftCell="B1" zoomScale="85" zoomScaleNormal="85" workbookViewId="0">
      <pane ySplit="7" topLeftCell="A401" activePane="bottomLeft" state="frozen"/>
      <selection sqref="A1:A3"/>
      <selection pane="bottomLeft" activeCell="H408" sqref="H40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0+O8+O21+O38+O47+O52+O57+O114+O135+O404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496</v>
      </c>
      <c r="I3" s="40">
        <f>0+I8+I21+I38+I47+I52+I57+I114+I135+I404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496</v>
      </c>
      <c r="D4" s="2"/>
      <c r="E4" s="20" t="s">
        <v>497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498</v>
      </c>
      <c r="F8" s="21"/>
      <c r="G8" s="21"/>
      <c r="H8" s="21"/>
      <c r="I8" s="27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x14ac:dyDescent="0.2">
      <c r="A9" s="24" t="s">
        <v>45</v>
      </c>
      <c r="B9" s="28" t="s">
        <v>29</v>
      </c>
      <c r="C9" s="28" t="s">
        <v>141</v>
      </c>
      <c r="D9" s="24" t="s">
        <v>29</v>
      </c>
      <c r="E9" s="29" t="s">
        <v>142</v>
      </c>
      <c r="F9" s="30" t="s">
        <v>499</v>
      </c>
      <c r="G9" s="31">
        <v>1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4" t="s">
        <v>49</v>
      </c>
      <c r="E10" s="35" t="s">
        <v>50</v>
      </c>
    </row>
    <row r="11" spans="1:18" x14ac:dyDescent="0.2">
      <c r="A11" s="36" t="s">
        <v>51</v>
      </c>
      <c r="E11" s="37" t="s">
        <v>50</v>
      </c>
    </row>
    <row r="12" spans="1:18" x14ac:dyDescent="0.2">
      <c r="A12" t="s">
        <v>53</v>
      </c>
      <c r="E12" s="35" t="s">
        <v>54</v>
      </c>
    </row>
    <row r="13" spans="1:18" x14ac:dyDescent="0.2">
      <c r="A13" s="24" t="s">
        <v>45</v>
      </c>
      <c r="B13" s="28" t="s">
        <v>23</v>
      </c>
      <c r="C13" s="28" t="s">
        <v>500</v>
      </c>
      <c r="D13" s="24" t="s">
        <v>29</v>
      </c>
      <c r="E13" s="29" t="s">
        <v>501</v>
      </c>
      <c r="F13" s="30" t="s">
        <v>502</v>
      </c>
      <c r="G13" s="31">
        <v>15.69</v>
      </c>
      <c r="H13" s="32">
        <v>0</v>
      </c>
      <c r="I13" s="33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34" t="s">
        <v>49</v>
      </c>
      <c r="E14" s="35" t="s">
        <v>50</v>
      </c>
    </row>
    <row r="15" spans="1:18" x14ac:dyDescent="0.2">
      <c r="A15" s="36" t="s">
        <v>51</v>
      </c>
      <c r="E15" s="37" t="s">
        <v>50</v>
      </c>
    </row>
    <row r="16" spans="1:18" x14ac:dyDescent="0.2">
      <c r="A16" t="s">
        <v>53</v>
      </c>
      <c r="E16" s="35" t="s">
        <v>503</v>
      </c>
    </row>
    <row r="17" spans="1:18" x14ac:dyDescent="0.2">
      <c r="A17" s="24" t="s">
        <v>45</v>
      </c>
      <c r="B17" s="28" t="s">
        <v>22</v>
      </c>
      <c r="C17" s="28" t="s">
        <v>504</v>
      </c>
      <c r="D17" s="24" t="s">
        <v>29</v>
      </c>
      <c r="E17" s="29" t="s">
        <v>505</v>
      </c>
      <c r="F17" s="30" t="s">
        <v>135</v>
      </c>
      <c r="G17" s="31">
        <v>0.51900000000000002</v>
      </c>
      <c r="H17" s="32">
        <v>0</v>
      </c>
      <c r="I17" s="33">
        <f>ROUND(ROUND(H17,2)*ROUND(G17,3),2)</f>
        <v>0</v>
      </c>
      <c r="O17">
        <f>(I17*21)/100</f>
        <v>0</v>
      </c>
      <c r="P17" t="s">
        <v>23</v>
      </c>
    </row>
    <row r="18" spans="1:18" x14ac:dyDescent="0.2">
      <c r="A18" s="34" t="s">
        <v>49</v>
      </c>
      <c r="E18" s="35" t="s">
        <v>50</v>
      </c>
    </row>
    <row r="19" spans="1:18" x14ac:dyDescent="0.2">
      <c r="A19" s="36" t="s">
        <v>51</v>
      </c>
      <c r="E19" s="37" t="s">
        <v>50</v>
      </c>
    </row>
    <row r="20" spans="1:18" ht="63.75" x14ac:dyDescent="0.2">
      <c r="A20" t="s">
        <v>53</v>
      </c>
      <c r="E20" s="35" t="s">
        <v>506</v>
      </c>
    </row>
    <row r="21" spans="1:18" ht="12.75" customHeight="1" x14ac:dyDescent="0.2">
      <c r="A21" s="12" t="s">
        <v>43</v>
      </c>
      <c r="B21" s="12"/>
      <c r="C21" s="38" t="s">
        <v>87</v>
      </c>
      <c r="D21" s="12"/>
      <c r="E21" s="26" t="s">
        <v>507</v>
      </c>
      <c r="F21" s="12"/>
      <c r="G21" s="12"/>
      <c r="H21" s="12"/>
      <c r="I21" s="39">
        <f>0+Q21</f>
        <v>0</v>
      </c>
      <c r="O21">
        <f>0+R21</f>
        <v>0</v>
      </c>
      <c r="Q21">
        <f>0+I22+I26+I30+I34</f>
        <v>0</v>
      </c>
      <c r="R21">
        <f>0+O22+O26+O30+O34</f>
        <v>0</v>
      </c>
    </row>
    <row r="22" spans="1:18" x14ac:dyDescent="0.2">
      <c r="A22" s="24" t="s">
        <v>45</v>
      </c>
      <c r="B22" s="28" t="s">
        <v>33</v>
      </c>
      <c r="C22" s="28" t="s">
        <v>508</v>
      </c>
      <c r="D22" s="24" t="s">
        <v>29</v>
      </c>
      <c r="E22" s="29" t="s">
        <v>509</v>
      </c>
      <c r="F22" s="30" t="s">
        <v>48</v>
      </c>
      <c r="G22" s="31">
        <v>34.1</v>
      </c>
      <c r="H22" s="32">
        <v>0</v>
      </c>
      <c r="I22" s="33">
        <f>ROUND(ROUND(H22,2)*ROUND(G22,3),2)</f>
        <v>0</v>
      </c>
      <c r="O22">
        <f>(I22*21)/100</f>
        <v>0</v>
      </c>
      <c r="P22" t="s">
        <v>23</v>
      </c>
    </row>
    <row r="23" spans="1:18" x14ac:dyDescent="0.2">
      <c r="A23" s="34" t="s">
        <v>49</v>
      </c>
      <c r="E23" s="35" t="s">
        <v>50</v>
      </c>
    </row>
    <row r="24" spans="1:18" x14ac:dyDescent="0.2">
      <c r="A24" s="36" t="s">
        <v>51</v>
      </c>
      <c r="E24" s="37" t="s">
        <v>50</v>
      </c>
    </row>
    <row r="25" spans="1:18" x14ac:dyDescent="0.2">
      <c r="A25" t="s">
        <v>53</v>
      </c>
      <c r="E25" s="35" t="s">
        <v>54</v>
      </c>
    </row>
    <row r="26" spans="1:18" x14ac:dyDescent="0.2">
      <c r="A26" s="24" t="s">
        <v>45</v>
      </c>
      <c r="B26" s="28" t="s">
        <v>35</v>
      </c>
      <c r="C26" s="28" t="s">
        <v>510</v>
      </c>
      <c r="D26" s="24" t="s">
        <v>29</v>
      </c>
      <c r="E26" s="29" t="s">
        <v>511</v>
      </c>
      <c r="F26" s="30" t="s">
        <v>512</v>
      </c>
      <c r="G26" s="31">
        <v>50.49</v>
      </c>
      <c r="H26" s="32">
        <v>0</v>
      </c>
      <c r="I26" s="33">
        <f>ROUND(ROUND(H26,2)*ROUND(G26,3),2)</f>
        <v>0</v>
      </c>
      <c r="O26">
        <f>(I26*21)/100</f>
        <v>0</v>
      </c>
      <c r="P26" t="s">
        <v>23</v>
      </c>
    </row>
    <row r="27" spans="1:18" x14ac:dyDescent="0.2">
      <c r="A27" s="34" t="s">
        <v>49</v>
      </c>
      <c r="E27" s="35" t="s">
        <v>513</v>
      </c>
    </row>
    <row r="28" spans="1:18" x14ac:dyDescent="0.2">
      <c r="A28" s="36" t="s">
        <v>51</v>
      </c>
      <c r="E28" s="37" t="s">
        <v>50</v>
      </c>
    </row>
    <row r="29" spans="1:18" x14ac:dyDescent="0.2">
      <c r="A29" t="s">
        <v>53</v>
      </c>
      <c r="E29" s="35" t="s">
        <v>54</v>
      </c>
    </row>
    <row r="30" spans="1:18" x14ac:dyDescent="0.2">
      <c r="A30" s="24" t="s">
        <v>45</v>
      </c>
      <c r="B30" s="28" t="s">
        <v>37</v>
      </c>
      <c r="C30" s="28" t="s">
        <v>514</v>
      </c>
      <c r="D30" s="24" t="s">
        <v>29</v>
      </c>
      <c r="E30" s="29" t="s">
        <v>515</v>
      </c>
      <c r="F30" s="30" t="s">
        <v>48</v>
      </c>
      <c r="G30" s="31">
        <v>419.3</v>
      </c>
      <c r="H30" s="32">
        <v>0</v>
      </c>
      <c r="I30" s="33">
        <f>ROUND(ROUND(H30,2)*ROUND(G30,3),2)</f>
        <v>0</v>
      </c>
      <c r="O30">
        <f>(I30*21)/100</f>
        <v>0</v>
      </c>
      <c r="P30" t="s">
        <v>23</v>
      </c>
    </row>
    <row r="31" spans="1:18" x14ac:dyDescent="0.2">
      <c r="A31" s="34" t="s">
        <v>49</v>
      </c>
      <c r="E31" s="35" t="s">
        <v>50</v>
      </c>
    </row>
    <row r="32" spans="1:18" x14ac:dyDescent="0.2">
      <c r="A32" s="36" t="s">
        <v>51</v>
      </c>
      <c r="E32" s="37" t="s">
        <v>50</v>
      </c>
    </row>
    <row r="33" spans="1:18" x14ac:dyDescent="0.2">
      <c r="A33" t="s">
        <v>53</v>
      </c>
      <c r="E33" s="35" t="s">
        <v>54</v>
      </c>
    </row>
    <row r="34" spans="1:18" x14ac:dyDescent="0.2">
      <c r="A34" s="24" t="s">
        <v>45</v>
      </c>
      <c r="B34" s="28" t="s">
        <v>67</v>
      </c>
      <c r="C34" s="28" t="s">
        <v>516</v>
      </c>
      <c r="D34" s="24" t="s">
        <v>29</v>
      </c>
      <c r="E34" s="29" t="s">
        <v>517</v>
      </c>
      <c r="F34" s="30" t="s">
        <v>512</v>
      </c>
      <c r="G34" s="31">
        <v>676.65</v>
      </c>
      <c r="H34" s="32">
        <v>0</v>
      </c>
      <c r="I34" s="33">
        <f>ROUND(ROUND(H34,2)*ROUND(G34,3),2)</f>
        <v>0</v>
      </c>
      <c r="O34">
        <f>(I34*21)/100</f>
        <v>0</v>
      </c>
      <c r="P34" t="s">
        <v>23</v>
      </c>
    </row>
    <row r="35" spans="1:18" x14ac:dyDescent="0.2">
      <c r="A35" s="34" t="s">
        <v>49</v>
      </c>
      <c r="E35" s="35" t="s">
        <v>518</v>
      </c>
    </row>
    <row r="36" spans="1:18" x14ac:dyDescent="0.2">
      <c r="A36" s="36" t="s">
        <v>51</v>
      </c>
      <c r="E36" s="37" t="s">
        <v>50</v>
      </c>
    </row>
    <row r="37" spans="1:18" x14ac:dyDescent="0.2">
      <c r="A37" t="s">
        <v>53</v>
      </c>
      <c r="E37" s="35" t="s">
        <v>54</v>
      </c>
    </row>
    <row r="38" spans="1:18" ht="12.75" customHeight="1" x14ac:dyDescent="0.2">
      <c r="A38" s="12" t="s">
        <v>43</v>
      </c>
      <c r="B38" s="12"/>
      <c r="C38" s="38" t="s">
        <v>89</v>
      </c>
      <c r="D38" s="12"/>
      <c r="E38" s="26" t="s">
        <v>519</v>
      </c>
      <c r="F38" s="12"/>
      <c r="G38" s="12"/>
      <c r="H38" s="12"/>
      <c r="I38" s="39">
        <f>0+Q38</f>
        <v>0</v>
      </c>
      <c r="O38">
        <f>0+R38</f>
        <v>0</v>
      </c>
      <c r="Q38">
        <f>0+I39+I43</f>
        <v>0</v>
      </c>
      <c r="R38">
        <f>0+O39+O43</f>
        <v>0</v>
      </c>
    </row>
    <row r="39" spans="1:18" x14ac:dyDescent="0.2">
      <c r="A39" s="24" t="s">
        <v>45</v>
      </c>
      <c r="B39" s="28" t="s">
        <v>70</v>
      </c>
      <c r="C39" s="28" t="s">
        <v>94</v>
      </c>
      <c r="D39" s="24" t="s">
        <v>29</v>
      </c>
      <c r="E39" s="29" t="s">
        <v>95</v>
      </c>
      <c r="F39" s="30" t="s">
        <v>73</v>
      </c>
      <c r="G39" s="31">
        <v>28</v>
      </c>
      <c r="H39" s="32">
        <v>0</v>
      </c>
      <c r="I39" s="33">
        <f>ROUND(ROUND(H39,2)*ROUND(G39,3),2)</f>
        <v>0</v>
      </c>
      <c r="O39">
        <f>(I39*21)/100</f>
        <v>0</v>
      </c>
      <c r="P39" t="s">
        <v>23</v>
      </c>
    </row>
    <row r="40" spans="1:18" x14ac:dyDescent="0.2">
      <c r="A40" s="34" t="s">
        <v>49</v>
      </c>
      <c r="E40" s="35" t="s">
        <v>50</v>
      </c>
    </row>
    <row r="41" spans="1:18" x14ac:dyDescent="0.2">
      <c r="A41" s="36" t="s">
        <v>51</v>
      </c>
      <c r="E41" s="37" t="s">
        <v>50</v>
      </c>
    </row>
    <row r="42" spans="1:18" x14ac:dyDescent="0.2">
      <c r="A42" t="s">
        <v>53</v>
      </c>
      <c r="E42" s="35" t="s">
        <v>54</v>
      </c>
    </row>
    <row r="43" spans="1:18" ht="25.5" x14ac:dyDescent="0.2">
      <c r="A43" s="24" t="s">
        <v>45</v>
      </c>
      <c r="B43" s="28" t="s">
        <v>40</v>
      </c>
      <c r="C43" s="28" t="s">
        <v>520</v>
      </c>
      <c r="D43" s="24" t="s">
        <v>29</v>
      </c>
      <c r="E43" s="29" t="s">
        <v>521</v>
      </c>
      <c r="F43" s="30" t="s">
        <v>73</v>
      </c>
      <c r="G43" s="31">
        <v>28</v>
      </c>
      <c r="H43" s="32">
        <v>0</v>
      </c>
      <c r="I43" s="33">
        <f>ROUND(ROUND(H43,2)*ROUND(G43,3),2)</f>
        <v>0</v>
      </c>
      <c r="O43">
        <f>(I43*21)/100</f>
        <v>0</v>
      </c>
      <c r="P43" t="s">
        <v>23</v>
      </c>
    </row>
    <row r="44" spans="1:18" x14ac:dyDescent="0.2">
      <c r="A44" s="34" t="s">
        <v>49</v>
      </c>
      <c r="E44" s="35" t="s">
        <v>50</v>
      </c>
    </row>
    <row r="45" spans="1:18" x14ac:dyDescent="0.2">
      <c r="A45" s="36" t="s">
        <v>51</v>
      </c>
      <c r="E45" s="37" t="s">
        <v>50</v>
      </c>
    </row>
    <row r="46" spans="1:18" x14ac:dyDescent="0.2">
      <c r="A46" t="s">
        <v>53</v>
      </c>
      <c r="E46" s="35" t="s">
        <v>522</v>
      </c>
    </row>
    <row r="47" spans="1:18" ht="12.75" customHeight="1" x14ac:dyDescent="0.2">
      <c r="A47" s="12" t="s">
        <v>43</v>
      </c>
      <c r="B47" s="12"/>
      <c r="C47" s="38" t="s">
        <v>97</v>
      </c>
      <c r="D47" s="12"/>
      <c r="E47" s="26" t="s">
        <v>523</v>
      </c>
      <c r="F47" s="12"/>
      <c r="G47" s="12"/>
      <c r="H47" s="12"/>
      <c r="I47" s="39">
        <f>0+Q47</f>
        <v>0</v>
      </c>
      <c r="O47">
        <f>0+R47</f>
        <v>0</v>
      </c>
      <c r="Q47">
        <f>0+I48</f>
        <v>0</v>
      </c>
      <c r="R47">
        <f>0+O48</f>
        <v>0</v>
      </c>
    </row>
    <row r="48" spans="1:18" x14ac:dyDescent="0.2">
      <c r="A48" s="24" t="s">
        <v>45</v>
      </c>
      <c r="B48" s="28" t="s">
        <v>42</v>
      </c>
      <c r="C48" s="28" t="s">
        <v>57</v>
      </c>
      <c r="D48" s="24" t="s">
        <v>29</v>
      </c>
      <c r="E48" s="29" t="s">
        <v>58</v>
      </c>
      <c r="F48" s="30" t="s">
        <v>48</v>
      </c>
      <c r="G48" s="31">
        <v>429.24799999999999</v>
      </c>
      <c r="H48" s="32">
        <v>0</v>
      </c>
      <c r="I48" s="33">
        <f>ROUND(ROUND(H48,2)*ROUND(G48,3),2)</f>
        <v>0</v>
      </c>
      <c r="O48">
        <f>(I48*21)/100</f>
        <v>0</v>
      </c>
      <c r="P48" t="s">
        <v>23</v>
      </c>
    </row>
    <row r="49" spans="1:18" x14ac:dyDescent="0.2">
      <c r="A49" s="34" t="s">
        <v>49</v>
      </c>
      <c r="E49" s="35" t="s">
        <v>50</v>
      </c>
    </row>
    <row r="50" spans="1:18" x14ac:dyDescent="0.2">
      <c r="A50" s="36" t="s">
        <v>51</v>
      </c>
      <c r="E50" s="37" t="s">
        <v>50</v>
      </c>
    </row>
    <row r="51" spans="1:18" x14ac:dyDescent="0.2">
      <c r="A51" t="s">
        <v>53</v>
      </c>
      <c r="E51" s="35" t="s">
        <v>54</v>
      </c>
    </row>
    <row r="52" spans="1:18" ht="12.75" customHeight="1" x14ac:dyDescent="0.2">
      <c r="A52" s="12" t="s">
        <v>43</v>
      </c>
      <c r="B52" s="12"/>
      <c r="C52" s="38" t="s">
        <v>100</v>
      </c>
      <c r="D52" s="12"/>
      <c r="E52" s="26" t="s">
        <v>524</v>
      </c>
      <c r="F52" s="12"/>
      <c r="G52" s="12"/>
      <c r="H52" s="12"/>
      <c r="I52" s="39">
        <f>0+Q52</f>
        <v>0</v>
      </c>
      <c r="O52">
        <f>0+R52</f>
        <v>0</v>
      </c>
      <c r="Q52">
        <f>0+I53</f>
        <v>0</v>
      </c>
      <c r="R52">
        <f>0+O53</f>
        <v>0</v>
      </c>
    </row>
    <row r="53" spans="1:18" x14ac:dyDescent="0.2">
      <c r="A53" s="24" t="s">
        <v>45</v>
      </c>
      <c r="B53" s="28" t="s">
        <v>79</v>
      </c>
      <c r="C53" s="28" t="s">
        <v>525</v>
      </c>
      <c r="D53" s="24" t="s">
        <v>29</v>
      </c>
      <c r="E53" s="29" t="s">
        <v>526</v>
      </c>
      <c r="F53" s="30" t="s">
        <v>78</v>
      </c>
      <c r="G53" s="31">
        <v>505.25</v>
      </c>
      <c r="H53" s="32">
        <v>0</v>
      </c>
      <c r="I53" s="33">
        <f>ROUND(ROUND(H53,2)*ROUND(G53,3),2)</f>
        <v>0</v>
      </c>
      <c r="O53">
        <f>(I53*21)/100</f>
        <v>0</v>
      </c>
      <c r="P53" t="s">
        <v>23</v>
      </c>
    </row>
    <row r="54" spans="1:18" x14ac:dyDescent="0.2">
      <c r="A54" s="34" t="s">
        <v>49</v>
      </c>
      <c r="E54" s="35" t="s">
        <v>50</v>
      </c>
    </row>
    <row r="55" spans="1:18" x14ac:dyDescent="0.2">
      <c r="A55" s="36" t="s">
        <v>51</v>
      </c>
      <c r="E55" s="37" t="s">
        <v>50</v>
      </c>
    </row>
    <row r="56" spans="1:18" x14ac:dyDescent="0.2">
      <c r="A56" t="s">
        <v>53</v>
      </c>
      <c r="E56" s="35" t="s">
        <v>54</v>
      </c>
    </row>
    <row r="57" spans="1:18" ht="12.75" customHeight="1" x14ac:dyDescent="0.2">
      <c r="A57" s="12" t="s">
        <v>43</v>
      </c>
      <c r="B57" s="12"/>
      <c r="C57" s="38" t="s">
        <v>269</v>
      </c>
      <c r="D57" s="12"/>
      <c r="E57" s="26" t="s">
        <v>527</v>
      </c>
      <c r="F57" s="12"/>
      <c r="G57" s="12"/>
      <c r="H57" s="12"/>
      <c r="I57" s="39">
        <f>0+Q57</f>
        <v>0</v>
      </c>
      <c r="O57">
        <f>0+R57</f>
        <v>0</v>
      </c>
      <c r="Q57">
        <f>0+I58+I62+I66+I70+I74+I78+I82+I86+I90+I94+I98+I102+I106+I110</f>
        <v>0</v>
      </c>
      <c r="R57">
        <f>0+O58+O62+O66+O70+O74+O78+O82+O86+O90+O94+O98+O102+O106+O110</f>
        <v>0</v>
      </c>
    </row>
    <row r="58" spans="1:18" ht="25.5" x14ac:dyDescent="0.2">
      <c r="A58" s="24" t="s">
        <v>45</v>
      </c>
      <c r="B58" s="28" t="s">
        <v>83</v>
      </c>
      <c r="C58" s="28" t="s">
        <v>528</v>
      </c>
      <c r="D58" s="24" t="s">
        <v>29</v>
      </c>
      <c r="E58" s="29" t="s">
        <v>529</v>
      </c>
      <c r="F58" s="30" t="s">
        <v>110</v>
      </c>
      <c r="G58" s="31">
        <v>16</v>
      </c>
      <c r="H58" s="32">
        <v>0</v>
      </c>
      <c r="I58" s="33">
        <f>ROUND(ROUND(H58,2)*ROUND(G58,3),2)</f>
        <v>0</v>
      </c>
      <c r="O58">
        <f>(I58*21)/100</f>
        <v>0</v>
      </c>
      <c r="P58" t="s">
        <v>23</v>
      </c>
    </row>
    <row r="59" spans="1:18" x14ac:dyDescent="0.2">
      <c r="A59" s="34" t="s">
        <v>49</v>
      </c>
      <c r="E59" s="35" t="s">
        <v>50</v>
      </c>
    </row>
    <row r="60" spans="1:18" x14ac:dyDescent="0.2">
      <c r="A60" s="36" t="s">
        <v>51</v>
      </c>
      <c r="E60" s="37" t="s">
        <v>50</v>
      </c>
    </row>
    <row r="61" spans="1:18" x14ac:dyDescent="0.2">
      <c r="A61" t="s">
        <v>53</v>
      </c>
      <c r="E61" s="35" t="s">
        <v>54</v>
      </c>
    </row>
    <row r="62" spans="1:18" x14ac:dyDescent="0.2">
      <c r="A62" s="24" t="s">
        <v>45</v>
      </c>
      <c r="B62" s="28" t="s">
        <v>87</v>
      </c>
      <c r="C62" s="28" t="s">
        <v>530</v>
      </c>
      <c r="D62" s="24" t="s">
        <v>29</v>
      </c>
      <c r="E62" s="29" t="s">
        <v>531</v>
      </c>
      <c r="F62" s="30" t="s">
        <v>110</v>
      </c>
      <c r="G62" s="31">
        <v>8</v>
      </c>
      <c r="H62" s="32">
        <v>0</v>
      </c>
      <c r="I62" s="33">
        <f>ROUND(ROUND(H62,2)*ROUND(G62,3),2)</f>
        <v>0</v>
      </c>
      <c r="O62">
        <f>(I62*21)/100</f>
        <v>0</v>
      </c>
      <c r="P62" t="s">
        <v>23</v>
      </c>
    </row>
    <row r="63" spans="1:18" x14ac:dyDescent="0.2">
      <c r="A63" s="34" t="s">
        <v>49</v>
      </c>
      <c r="E63" s="35" t="s">
        <v>50</v>
      </c>
    </row>
    <row r="64" spans="1:18" x14ac:dyDescent="0.2">
      <c r="A64" s="36" t="s">
        <v>51</v>
      </c>
      <c r="E64" s="37" t="s">
        <v>50</v>
      </c>
    </row>
    <row r="65" spans="1:16" x14ac:dyDescent="0.2">
      <c r="A65" t="s">
        <v>53</v>
      </c>
      <c r="E65" s="35" t="s">
        <v>54</v>
      </c>
    </row>
    <row r="66" spans="1:16" x14ac:dyDescent="0.2">
      <c r="A66" s="24" t="s">
        <v>45</v>
      </c>
      <c r="B66" s="28" t="s">
        <v>89</v>
      </c>
      <c r="C66" s="28" t="s">
        <v>532</v>
      </c>
      <c r="D66" s="24" t="s">
        <v>29</v>
      </c>
      <c r="E66" s="29" t="s">
        <v>533</v>
      </c>
      <c r="F66" s="30" t="s">
        <v>110</v>
      </c>
      <c r="G66" s="31">
        <v>8</v>
      </c>
      <c r="H66" s="32">
        <v>0</v>
      </c>
      <c r="I66" s="33">
        <f>ROUND(ROUND(H66,2)*ROUND(G66,3),2)</f>
        <v>0</v>
      </c>
      <c r="O66">
        <f>(I66*21)/100</f>
        <v>0</v>
      </c>
      <c r="P66" t="s">
        <v>23</v>
      </c>
    </row>
    <row r="67" spans="1:16" x14ac:dyDescent="0.2">
      <c r="A67" s="34" t="s">
        <v>49</v>
      </c>
      <c r="E67" s="35" t="s">
        <v>50</v>
      </c>
    </row>
    <row r="68" spans="1:16" x14ac:dyDescent="0.2">
      <c r="A68" s="36" t="s">
        <v>51</v>
      </c>
      <c r="E68" s="37" t="s">
        <v>50</v>
      </c>
    </row>
    <row r="69" spans="1:16" x14ac:dyDescent="0.2">
      <c r="A69" t="s">
        <v>53</v>
      </c>
      <c r="E69" s="35" t="s">
        <v>54</v>
      </c>
    </row>
    <row r="70" spans="1:16" x14ac:dyDescent="0.2">
      <c r="A70" s="24" t="s">
        <v>45</v>
      </c>
      <c r="B70" s="28" t="s">
        <v>93</v>
      </c>
      <c r="C70" s="28" t="s">
        <v>108</v>
      </c>
      <c r="D70" s="24" t="s">
        <v>29</v>
      </c>
      <c r="E70" s="29" t="s">
        <v>109</v>
      </c>
      <c r="F70" s="30" t="s">
        <v>110</v>
      </c>
      <c r="G70" s="31">
        <v>5</v>
      </c>
      <c r="H70" s="32">
        <v>0</v>
      </c>
      <c r="I70" s="33">
        <f>ROUND(ROUND(H70,2)*ROUND(G70,3),2)</f>
        <v>0</v>
      </c>
      <c r="O70">
        <f>(I70*21)/100</f>
        <v>0</v>
      </c>
      <c r="P70" t="s">
        <v>23</v>
      </c>
    </row>
    <row r="71" spans="1:16" x14ac:dyDescent="0.2">
      <c r="A71" s="34" t="s">
        <v>49</v>
      </c>
      <c r="E71" s="35" t="s">
        <v>50</v>
      </c>
    </row>
    <row r="72" spans="1:16" x14ac:dyDescent="0.2">
      <c r="A72" s="36" t="s">
        <v>51</v>
      </c>
      <c r="E72" s="37" t="s">
        <v>50</v>
      </c>
    </row>
    <row r="73" spans="1:16" x14ac:dyDescent="0.2">
      <c r="A73" t="s">
        <v>53</v>
      </c>
      <c r="E73" s="35" t="s">
        <v>54</v>
      </c>
    </row>
    <row r="74" spans="1:16" x14ac:dyDescent="0.2">
      <c r="A74" s="24" t="s">
        <v>45</v>
      </c>
      <c r="B74" s="28" t="s">
        <v>96</v>
      </c>
      <c r="C74" s="28" t="s">
        <v>534</v>
      </c>
      <c r="D74" s="24" t="s">
        <v>29</v>
      </c>
      <c r="E74" s="29" t="s">
        <v>129</v>
      </c>
      <c r="F74" s="30" t="s">
        <v>73</v>
      </c>
      <c r="G74" s="31">
        <v>489</v>
      </c>
      <c r="H74" s="32">
        <v>0</v>
      </c>
      <c r="I74" s="33">
        <f>ROUND(ROUND(H74,2)*ROUND(G74,3),2)</f>
        <v>0</v>
      </c>
      <c r="O74">
        <f>(I74*21)/100</f>
        <v>0</v>
      </c>
      <c r="P74" t="s">
        <v>23</v>
      </c>
    </row>
    <row r="75" spans="1:16" x14ac:dyDescent="0.2">
      <c r="A75" s="34" t="s">
        <v>49</v>
      </c>
      <c r="E75" s="35" t="s">
        <v>50</v>
      </c>
    </row>
    <row r="76" spans="1:16" x14ac:dyDescent="0.2">
      <c r="A76" s="36" t="s">
        <v>51</v>
      </c>
      <c r="E76" s="37" t="s">
        <v>50</v>
      </c>
    </row>
    <row r="77" spans="1:16" x14ac:dyDescent="0.2">
      <c r="A77" t="s">
        <v>53</v>
      </c>
      <c r="E77" s="35" t="s">
        <v>54</v>
      </c>
    </row>
    <row r="78" spans="1:16" x14ac:dyDescent="0.2">
      <c r="A78" s="24" t="s">
        <v>45</v>
      </c>
      <c r="B78" s="28" t="s">
        <v>97</v>
      </c>
      <c r="C78" s="28" t="s">
        <v>535</v>
      </c>
      <c r="D78" s="24" t="s">
        <v>29</v>
      </c>
      <c r="E78" s="29" t="s">
        <v>536</v>
      </c>
      <c r="F78" s="30" t="s">
        <v>73</v>
      </c>
      <c r="G78" s="31">
        <v>2</v>
      </c>
      <c r="H78" s="32">
        <v>0</v>
      </c>
      <c r="I78" s="33">
        <f>ROUND(ROUND(H78,2)*ROUND(G78,3),2)</f>
        <v>0</v>
      </c>
      <c r="O78">
        <f>(I78*21)/100</f>
        <v>0</v>
      </c>
      <c r="P78" t="s">
        <v>23</v>
      </c>
    </row>
    <row r="79" spans="1:16" x14ac:dyDescent="0.2">
      <c r="A79" s="34" t="s">
        <v>49</v>
      </c>
      <c r="E79" s="35" t="s">
        <v>537</v>
      </c>
    </row>
    <row r="80" spans="1:16" x14ac:dyDescent="0.2">
      <c r="A80" s="36" t="s">
        <v>51</v>
      </c>
      <c r="E80" s="37" t="s">
        <v>50</v>
      </c>
    </row>
    <row r="81" spans="1:16" x14ac:dyDescent="0.2">
      <c r="A81" t="s">
        <v>53</v>
      </c>
      <c r="E81" s="35" t="s">
        <v>54</v>
      </c>
    </row>
    <row r="82" spans="1:16" x14ac:dyDescent="0.2">
      <c r="A82" s="24" t="s">
        <v>45</v>
      </c>
      <c r="B82" s="28" t="s">
        <v>100</v>
      </c>
      <c r="C82" s="28" t="s">
        <v>74</v>
      </c>
      <c r="D82" s="24" t="s">
        <v>29</v>
      </c>
      <c r="E82" s="29" t="s">
        <v>75</v>
      </c>
      <c r="F82" s="30" t="s">
        <v>73</v>
      </c>
      <c r="G82" s="31">
        <v>45</v>
      </c>
      <c r="H82" s="32">
        <v>0</v>
      </c>
      <c r="I82" s="33">
        <f>ROUND(ROUND(H82,2)*ROUND(G82,3),2)</f>
        <v>0</v>
      </c>
      <c r="O82">
        <f>(I82*21)/100</f>
        <v>0</v>
      </c>
      <c r="P82" t="s">
        <v>23</v>
      </c>
    </row>
    <row r="83" spans="1:16" x14ac:dyDescent="0.2">
      <c r="A83" s="34" t="s">
        <v>49</v>
      </c>
      <c r="E83" s="35" t="s">
        <v>50</v>
      </c>
    </row>
    <row r="84" spans="1:16" x14ac:dyDescent="0.2">
      <c r="A84" s="36" t="s">
        <v>51</v>
      </c>
      <c r="E84" s="37" t="s">
        <v>50</v>
      </c>
    </row>
    <row r="85" spans="1:16" x14ac:dyDescent="0.2">
      <c r="A85" t="s">
        <v>53</v>
      </c>
      <c r="E85" s="35" t="s">
        <v>54</v>
      </c>
    </row>
    <row r="86" spans="1:16" x14ac:dyDescent="0.2">
      <c r="A86" s="24" t="s">
        <v>45</v>
      </c>
      <c r="B86" s="28" t="s">
        <v>103</v>
      </c>
      <c r="C86" s="28" t="s">
        <v>113</v>
      </c>
      <c r="D86" s="24" t="s">
        <v>29</v>
      </c>
      <c r="E86" s="29" t="s">
        <v>114</v>
      </c>
      <c r="F86" s="30" t="s">
        <v>73</v>
      </c>
      <c r="G86" s="31">
        <v>202</v>
      </c>
      <c r="H86" s="32">
        <v>0</v>
      </c>
      <c r="I86" s="33">
        <f>ROUND(ROUND(H86,2)*ROUND(G86,3),2)</f>
        <v>0</v>
      </c>
      <c r="O86">
        <f>(I86*21)/100</f>
        <v>0</v>
      </c>
      <c r="P86" t="s">
        <v>23</v>
      </c>
    </row>
    <row r="87" spans="1:16" x14ac:dyDescent="0.2">
      <c r="A87" s="34" t="s">
        <v>49</v>
      </c>
      <c r="E87" s="35" t="s">
        <v>50</v>
      </c>
    </row>
    <row r="88" spans="1:16" x14ac:dyDescent="0.2">
      <c r="A88" s="36" t="s">
        <v>51</v>
      </c>
      <c r="E88" s="37" t="s">
        <v>50</v>
      </c>
    </row>
    <row r="89" spans="1:16" x14ac:dyDescent="0.2">
      <c r="A89" t="s">
        <v>53</v>
      </c>
      <c r="E89" s="35" t="s">
        <v>54</v>
      </c>
    </row>
    <row r="90" spans="1:16" x14ac:dyDescent="0.2">
      <c r="A90" s="24" t="s">
        <v>45</v>
      </c>
      <c r="B90" s="28" t="s">
        <v>107</v>
      </c>
      <c r="C90" s="28" t="s">
        <v>538</v>
      </c>
      <c r="D90" s="24" t="s">
        <v>29</v>
      </c>
      <c r="E90" s="29" t="s">
        <v>539</v>
      </c>
      <c r="F90" s="30" t="s">
        <v>73</v>
      </c>
      <c r="G90" s="31">
        <v>305</v>
      </c>
      <c r="H90" s="32">
        <v>0</v>
      </c>
      <c r="I90" s="33">
        <f>ROUND(ROUND(H90,2)*ROUND(G90,3),2)</f>
        <v>0</v>
      </c>
      <c r="O90">
        <f>(I90*21)/100</f>
        <v>0</v>
      </c>
      <c r="P90" t="s">
        <v>23</v>
      </c>
    </row>
    <row r="91" spans="1:16" x14ac:dyDescent="0.2">
      <c r="A91" s="34" t="s">
        <v>49</v>
      </c>
      <c r="E91" s="35" t="s">
        <v>50</v>
      </c>
    </row>
    <row r="92" spans="1:16" x14ac:dyDescent="0.2">
      <c r="A92" s="36" t="s">
        <v>51</v>
      </c>
      <c r="E92" s="37" t="s">
        <v>50</v>
      </c>
    </row>
    <row r="93" spans="1:16" x14ac:dyDescent="0.2">
      <c r="A93" t="s">
        <v>53</v>
      </c>
      <c r="E93" s="35" t="s">
        <v>54</v>
      </c>
    </row>
    <row r="94" spans="1:16" ht="25.5" x14ac:dyDescent="0.2">
      <c r="A94" s="24" t="s">
        <v>45</v>
      </c>
      <c r="B94" s="28" t="s">
        <v>111</v>
      </c>
      <c r="C94" s="28" t="s">
        <v>540</v>
      </c>
      <c r="D94" s="24" t="s">
        <v>29</v>
      </c>
      <c r="E94" s="29" t="s">
        <v>541</v>
      </c>
      <c r="F94" s="30" t="s">
        <v>110</v>
      </c>
      <c r="G94" s="31">
        <v>3</v>
      </c>
      <c r="H94" s="32">
        <v>0</v>
      </c>
      <c r="I94" s="33">
        <f>ROUND(ROUND(H94,2)*ROUND(G94,3),2)</f>
        <v>0</v>
      </c>
      <c r="O94">
        <f>(I94*21)/100</f>
        <v>0</v>
      </c>
      <c r="P94" t="s">
        <v>23</v>
      </c>
    </row>
    <row r="95" spans="1:16" x14ac:dyDescent="0.2">
      <c r="A95" s="34" t="s">
        <v>49</v>
      </c>
      <c r="E95" s="35" t="s">
        <v>50</v>
      </c>
    </row>
    <row r="96" spans="1:16" x14ac:dyDescent="0.2">
      <c r="A96" s="36" t="s">
        <v>51</v>
      </c>
      <c r="E96" s="37" t="s">
        <v>50</v>
      </c>
    </row>
    <row r="97" spans="1:16" x14ac:dyDescent="0.2">
      <c r="A97" t="s">
        <v>53</v>
      </c>
      <c r="E97" s="35" t="s">
        <v>54</v>
      </c>
    </row>
    <row r="98" spans="1:16" ht="25.5" x14ac:dyDescent="0.2">
      <c r="A98" s="24" t="s">
        <v>45</v>
      </c>
      <c r="B98" s="28" t="s">
        <v>112</v>
      </c>
      <c r="C98" s="28" t="s">
        <v>542</v>
      </c>
      <c r="D98" s="24" t="s">
        <v>29</v>
      </c>
      <c r="E98" s="29" t="s">
        <v>543</v>
      </c>
      <c r="F98" s="30" t="s">
        <v>110</v>
      </c>
      <c r="G98" s="31">
        <v>3</v>
      </c>
      <c r="H98" s="32">
        <v>0</v>
      </c>
      <c r="I98" s="33">
        <f>ROUND(ROUND(H98,2)*ROUND(G98,3),2)</f>
        <v>0</v>
      </c>
      <c r="O98">
        <f>(I98*21)/100</f>
        <v>0</v>
      </c>
      <c r="P98" t="s">
        <v>23</v>
      </c>
    </row>
    <row r="99" spans="1:16" x14ac:dyDescent="0.2">
      <c r="A99" s="34" t="s">
        <v>49</v>
      </c>
      <c r="E99" s="35" t="s">
        <v>50</v>
      </c>
    </row>
    <row r="100" spans="1:16" x14ac:dyDescent="0.2">
      <c r="A100" s="36" t="s">
        <v>51</v>
      </c>
      <c r="E100" s="37" t="s">
        <v>50</v>
      </c>
    </row>
    <row r="101" spans="1:16" x14ac:dyDescent="0.2">
      <c r="A101" t="s">
        <v>53</v>
      </c>
      <c r="E101" s="35" t="s">
        <v>54</v>
      </c>
    </row>
    <row r="102" spans="1:16" x14ac:dyDescent="0.2">
      <c r="A102" s="24" t="s">
        <v>45</v>
      </c>
      <c r="B102" s="28" t="s">
        <v>115</v>
      </c>
      <c r="C102" s="28" t="s">
        <v>544</v>
      </c>
      <c r="D102" s="24" t="s">
        <v>29</v>
      </c>
      <c r="E102" s="29" t="s">
        <v>545</v>
      </c>
      <c r="F102" s="30" t="s">
        <v>546</v>
      </c>
      <c r="G102" s="31">
        <v>15.69</v>
      </c>
      <c r="H102" s="32">
        <v>0</v>
      </c>
      <c r="I102" s="33">
        <f>ROUND(ROUND(H102,2)*ROUND(G102,3),2)</f>
        <v>0</v>
      </c>
      <c r="O102">
        <f>(I102*21)/100</f>
        <v>0</v>
      </c>
      <c r="P102" t="s">
        <v>23</v>
      </c>
    </row>
    <row r="103" spans="1:16" x14ac:dyDescent="0.2">
      <c r="A103" s="34" t="s">
        <v>49</v>
      </c>
      <c r="E103" s="35" t="s">
        <v>50</v>
      </c>
    </row>
    <row r="104" spans="1:16" x14ac:dyDescent="0.2">
      <c r="A104" s="36" t="s">
        <v>51</v>
      </c>
      <c r="E104" s="37" t="s">
        <v>50</v>
      </c>
    </row>
    <row r="105" spans="1:16" ht="25.5" x14ac:dyDescent="0.2">
      <c r="A105" t="s">
        <v>53</v>
      </c>
      <c r="E105" s="35" t="s">
        <v>547</v>
      </c>
    </row>
    <row r="106" spans="1:16" ht="25.5" x14ac:dyDescent="0.2">
      <c r="A106" s="24" t="s">
        <v>45</v>
      </c>
      <c r="B106" s="28" t="s">
        <v>118</v>
      </c>
      <c r="C106" s="28" t="s">
        <v>548</v>
      </c>
      <c r="D106" s="24" t="s">
        <v>29</v>
      </c>
      <c r="E106" s="29" t="s">
        <v>549</v>
      </c>
      <c r="F106" s="30" t="s">
        <v>110</v>
      </c>
      <c r="G106" s="31">
        <v>1</v>
      </c>
      <c r="H106" s="32">
        <v>0</v>
      </c>
      <c r="I106" s="33">
        <f>ROUND(ROUND(H106,2)*ROUND(G106,3),2)</f>
        <v>0</v>
      </c>
      <c r="O106">
        <f>(I106*21)/100</f>
        <v>0</v>
      </c>
      <c r="P106" t="s">
        <v>23</v>
      </c>
    </row>
    <row r="107" spans="1:16" x14ac:dyDescent="0.2">
      <c r="A107" s="34" t="s">
        <v>49</v>
      </c>
      <c r="E107" s="35" t="s">
        <v>50</v>
      </c>
    </row>
    <row r="108" spans="1:16" x14ac:dyDescent="0.2">
      <c r="A108" s="36" t="s">
        <v>51</v>
      </c>
      <c r="E108" s="37" t="s">
        <v>50</v>
      </c>
    </row>
    <row r="109" spans="1:16" ht="38.25" x14ac:dyDescent="0.2">
      <c r="A109" t="s">
        <v>53</v>
      </c>
      <c r="E109" s="35" t="s">
        <v>550</v>
      </c>
    </row>
    <row r="110" spans="1:16" ht="25.5" x14ac:dyDescent="0.2">
      <c r="A110" s="24" t="s">
        <v>45</v>
      </c>
      <c r="B110" s="28" t="s">
        <v>121</v>
      </c>
      <c r="C110" s="28" t="s">
        <v>551</v>
      </c>
      <c r="D110" s="24" t="s">
        <v>29</v>
      </c>
      <c r="E110" s="29" t="s">
        <v>552</v>
      </c>
      <c r="F110" s="30" t="s">
        <v>110</v>
      </c>
      <c r="G110" s="31">
        <v>1</v>
      </c>
      <c r="H110" s="32">
        <v>0</v>
      </c>
      <c r="I110" s="33">
        <f>ROUND(ROUND(H110,2)*ROUND(G110,3),2)</f>
        <v>0</v>
      </c>
      <c r="O110">
        <f>(I110*21)/100</f>
        <v>0</v>
      </c>
      <c r="P110" t="s">
        <v>23</v>
      </c>
    </row>
    <row r="111" spans="1:16" x14ac:dyDescent="0.2">
      <c r="A111" s="34" t="s">
        <v>49</v>
      </c>
      <c r="E111" s="35" t="s">
        <v>50</v>
      </c>
    </row>
    <row r="112" spans="1:16" x14ac:dyDescent="0.2">
      <c r="A112" s="36" t="s">
        <v>51</v>
      </c>
      <c r="E112" s="37" t="s">
        <v>50</v>
      </c>
    </row>
    <row r="113" spans="1:18" ht="38.25" x14ac:dyDescent="0.2">
      <c r="A113" t="s">
        <v>53</v>
      </c>
      <c r="E113" s="35" t="s">
        <v>553</v>
      </c>
    </row>
    <row r="114" spans="1:18" ht="12.75" customHeight="1" x14ac:dyDescent="0.2">
      <c r="A114" s="12" t="s">
        <v>43</v>
      </c>
      <c r="B114" s="12"/>
      <c r="C114" s="38" t="s">
        <v>283</v>
      </c>
      <c r="D114" s="12"/>
      <c r="E114" s="26" t="s">
        <v>554</v>
      </c>
      <c r="F114" s="12"/>
      <c r="G114" s="12"/>
      <c r="H114" s="12"/>
      <c r="I114" s="39">
        <f>0+Q114</f>
        <v>0</v>
      </c>
      <c r="O114">
        <f>0+R114</f>
        <v>0</v>
      </c>
      <c r="Q114">
        <f>0+I115+I119+I123+I127+I131</f>
        <v>0</v>
      </c>
      <c r="R114">
        <f>0+O115+O119+O123+O127+O131</f>
        <v>0</v>
      </c>
    </row>
    <row r="115" spans="1:18" x14ac:dyDescent="0.2">
      <c r="A115" s="24" t="s">
        <v>45</v>
      </c>
      <c r="B115" s="28" t="s">
        <v>124</v>
      </c>
      <c r="C115" s="28" t="s">
        <v>172</v>
      </c>
      <c r="D115" s="24" t="s">
        <v>29</v>
      </c>
      <c r="E115" s="29" t="s">
        <v>173</v>
      </c>
      <c r="F115" s="30" t="s">
        <v>73</v>
      </c>
      <c r="G115" s="31">
        <v>1</v>
      </c>
      <c r="H115" s="32">
        <v>0</v>
      </c>
      <c r="I115" s="33">
        <f>ROUND(ROUND(H115,2)*ROUND(G115,3),2)</f>
        <v>0</v>
      </c>
      <c r="O115">
        <f>(I115*21)/100</f>
        <v>0</v>
      </c>
      <c r="P115" t="s">
        <v>23</v>
      </c>
    </row>
    <row r="116" spans="1:18" x14ac:dyDescent="0.2">
      <c r="A116" s="34" t="s">
        <v>49</v>
      </c>
      <c r="E116" s="35" t="s">
        <v>50</v>
      </c>
    </row>
    <row r="117" spans="1:18" x14ac:dyDescent="0.2">
      <c r="A117" s="36" t="s">
        <v>51</v>
      </c>
      <c r="E117" s="37" t="s">
        <v>50</v>
      </c>
    </row>
    <row r="118" spans="1:18" x14ac:dyDescent="0.2">
      <c r="A118" t="s">
        <v>53</v>
      </c>
      <c r="E118" s="35" t="s">
        <v>54</v>
      </c>
    </row>
    <row r="119" spans="1:18" ht="25.5" x14ac:dyDescent="0.2">
      <c r="A119" s="24" t="s">
        <v>45</v>
      </c>
      <c r="B119" s="28" t="s">
        <v>127</v>
      </c>
      <c r="C119" s="28" t="s">
        <v>179</v>
      </c>
      <c r="D119" s="24" t="s">
        <v>29</v>
      </c>
      <c r="E119" s="29" t="s">
        <v>180</v>
      </c>
      <c r="F119" s="30" t="s">
        <v>110</v>
      </c>
      <c r="G119" s="31">
        <v>2</v>
      </c>
      <c r="H119" s="32">
        <v>0</v>
      </c>
      <c r="I119" s="33">
        <f>ROUND(ROUND(H119,2)*ROUND(G119,3),2)</f>
        <v>0</v>
      </c>
      <c r="O119">
        <f>(I119*21)/100</f>
        <v>0</v>
      </c>
      <c r="P119" t="s">
        <v>23</v>
      </c>
    </row>
    <row r="120" spans="1:18" x14ac:dyDescent="0.2">
      <c r="A120" s="34" t="s">
        <v>49</v>
      </c>
      <c r="E120" s="35" t="s">
        <v>50</v>
      </c>
    </row>
    <row r="121" spans="1:18" x14ac:dyDescent="0.2">
      <c r="A121" s="36" t="s">
        <v>51</v>
      </c>
      <c r="E121" s="37" t="s">
        <v>50</v>
      </c>
    </row>
    <row r="122" spans="1:18" x14ac:dyDescent="0.2">
      <c r="A122" t="s">
        <v>53</v>
      </c>
      <c r="E122" s="35" t="s">
        <v>54</v>
      </c>
    </row>
    <row r="123" spans="1:18" ht="25.5" x14ac:dyDescent="0.2">
      <c r="A123" s="24" t="s">
        <v>45</v>
      </c>
      <c r="B123" s="28" t="s">
        <v>132</v>
      </c>
      <c r="C123" s="28" t="s">
        <v>555</v>
      </c>
      <c r="D123" s="24" t="s">
        <v>29</v>
      </c>
      <c r="E123" s="29" t="s">
        <v>556</v>
      </c>
      <c r="F123" s="30" t="s">
        <v>110</v>
      </c>
      <c r="G123" s="31">
        <v>1</v>
      </c>
      <c r="H123" s="32">
        <v>0</v>
      </c>
      <c r="I123" s="33">
        <f>ROUND(ROUND(H123,2)*ROUND(G123,3),2)</f>
        <v>0</v>
      </c>
      <c r="O123">
        <f>(I123*21)/100</f>
        <v>0</v>
      </c>
      <c r="P123" t="s">
        <v>23</v>
      </c>
    </row>
    <row r="124" spans="1:18" x14ac:dyDescent="0.2">
      <c r="A124" s="34" t="s">
        <v>49</v>
      </c>
      <c r="E124" s="35" t="s">
        <v>50</v>
      </c>
    </row>
    <row r="125" spans="1:18" x14ac:dyDescent="0.2">
      <c r="A125" s="36" t="s">
        <v>51</v>
      </c>
      <c r="E125" s="37" t="s">
        <v>50</v>
      </c>
    </row>
    <row r="126" spans="1:18" x14ac:dyDescent="0.2">
      <c r="A126" t="s">
        <v>53</v>
      </c>
      <c r="E126" s="35" t="s">
        <v>54</v>
      </c>
    </row>
    <row r="127" spans="1:18" x14ac:dyDescent="0.2">
      <c r="A127" s="24" t="s">
        <v>45</v>
      </c>
      <c r="B127" s="28" t="s">
        <v>140</v>
      </c>
      <c r="C127" s="28" t="s">
        <v>557</v>
      </c>
      <c r="D127" s="24" t="s">
        <v>29</v>
      </c>
      <c r="E127" s="29" t="s">
        <v>558</v>
      </c>
      <c r="F127" s="30" t="s">
        <v>110</v>
      </c>
      <c r="G127" s="31">
        <v>1</v>
      </c>
      <c r="H127" s="32">
        <v>0</v>
      </c>
      <c r="I127" s="33">
        <f>ROUND(ROUND(H127,2)*ROUND(G127,3),2)</f>
        <v>0</v>
      </c>
      <c r="O127">
        <f>(I127*21)/100</f>
        <v>0</v>
      </c>
      <c r="P127" t="s">
        <v>23</v>
      </c>
    </row>
    <row r="128" spans="1:18" x14ac:dyDescent="0.2">
      <c r="A128" s="34" t="s">
        <v>49</v>
      </c>
      <c r="E128" s="35" t="s">
        <v>559</v>
      </c>
    </row>
    <row r="129" spans="1:18" x14ac:dyDescent="0.2">
      <c r="A129" s="36" t="s">
        <v>51</v>
      </c>
      <c r="E129" s="37" t="s">
        <v>50</v>
      </c>
    </row>
    <row r="130" spans="1:18" ht="76.5" x14ac:dyDescent="0.2">
      <c r="A130" t="s">
        <v>53</v>
      </c>
      <c r="E130" s="35" t="s">
        <v>560</v>
      </c>
    </row>
    <row r="131" spans="1:18" x14ac:dyDescent="0.2">
      <c r="A131" s="24" t="s">
        <v>45</v>
      </c>
      <c r="B131" s="28" t="s">
        <v>145</v>
      </c>
      <c r="C131" s="28" t="s">
        <v>561</v>
      </c>
      <c r="D131" s="24" t="s">
        <v>29</v>
      </c>
      <c r="E131" s="29" t="s">
        <v>562</v>
      </c>
      <c r="F131" s="30" t="s">
        <v>110</v>
      </c>
      <c r="G131" s="31">
        <v>1</v>
      </c>
      <c r="H131" s="32">
        <v>0</v>
      </c>
      <c r="I131" s="33">
        <f>ROUND(ROUND(H131,2)*ROUND(G131,3),2)</f>
        <v>0</v>
      </c>
      <c r="O131">
        <f>(I131*21)/100</f>
        <v>0</v>
      </c>
      <c r="P131" t="s">
        <v>23</v>
      </c>
    </row>
    <row r="132" spans="1:18" x14ac:dyDescent="0.2">
      <c r="A132" s="34" t="s">
        <v>49</v>
      </c>
      <c r="E132" s="35" t="s">
        <v>559</v>
      </c>
    </row>
    <row r="133" spans="1:18" x14ac:dyDescent="0.2">
      <c r="A133" s="36" t="s">
        <v>51</v>
      </c>
      <c r="E133" s="37" t="s">
        <v>50</v>
      </c>
    </row>
    <row r="134" spans="1:18" ht="140.25" x14ac:dyDescent="0.2">
      <c r="A134" t="s">
        <v>53</v>
      </c>
      <c r="E134" s="35" t="s">
        <v>563</v>
      </c>
    </row>
    <row r="135" spans="1:18" ht="12.75" customHeight="1" x14ac:dyDescent="0.2">
      <c r="A135" s="12" t="s">
        <v>43</v>
      </c>
      <c r="B135" s="12"/>
      <c r="C135" s="38" t="s">
        <v>138</v>
      </c>
      <c r="D135" s="12"/>
      <c r="E135" s="26" t="s">
        <v>139</v>
      </c>
      <c r="F135" s="12"/>
      <c r="G135" s="12"/>
      <c r="H135" s="12"/>
      <c r="I135" s="39">
        <f>0+Q135</f>
        <v>0</v>
      </c>
      <c r="O135">
        <f>0+R135</f>
        <v>0</v>
      </c>
      <c r="Q135">
        <f>0+I136+I140+I144+I148+I152+I156+I160+I164+I168+I172+I176+I180+I184+I188+I192+I196+I200+I204+I208+I212+I216+I220+I224+I228+I232+I236+I240+I244+I248+I252+I256+I260+I264+I268+I272+I276+I280+I284+I288+I292+I296+I300+I304+I308+I312+I316+I320+I324+I328+I332+I336+I340+I344+I348+I352+I356+I360+I364+I368+I372+I376+I380+I384+I388+I392+I396+I400</f>
        <v>0</v>
      </c>
      <c r="R135">
        <f>0+O136+O140+O144+O148+O152+O156+O160+O164+O168+O172+O176+O180+O184+O188+O192+O196+O200+O204+O208+O212+O216+O220+O224+O228+O232+O236+O240+O244+O248+O252+O256+O260+O264+O268+O272+O276+O280+O284+O288+O292+O296+O300+O304+O308+O312+O316+O320+O324+O328+O332+O336+O340+O344+O348+O352+O356+O360+O364+O368+O372+O376+O380+O384+O388+O392+O396+O400</f>
        <v>0</v>
      </c>
    </row>
    <row r="136" spans="1:18" ht="25.5" x14ac:dyDescent="0.2">
      <c r="A136" s="24" t="s">
        <v>45</v>
      </c>
      <c r="B136" s="28" t="s">
        <v>148</v>
      </c>
      <c r="C136" s="28" t="s">
        <v>564</v>
      </c>
      <c r="D136" s="24" t="s">
        <v>29</v>
      </c>
      <c r="E136" s="29" t="s">
        <v>565</v>
      </c>
      <c r="F136" s="30" t="s">
        <v>110</v>
      </c>
      <c r="G136" s="31">
        <v>2</v>
      </c>
      <c r="H136" s="32">
        <v>0</v>
      </c>
      <c r="I136" s="33">
        <f>ROUND(ROUND(H136,2)*ROUND(G136,3),2)</f>
        <v>0</v>
      </c>
      <c r="O136">
        <f>(I136*21)/100</f>
        <v>0</v>
      </c>
      <c r="P136" t="s">
        <v>23</v>
      </c>
    </row>
    <row r="137" spans="1:18" x14ac:dyDescent="0.2">
      <c r="A137" s="34" t="s">
        <v>49</v>
      </c>
      <c r="E137" s="35" t="s">
        <v>50</v>
      </c>
    </row>
    <row r="138" spans="1:18" x14ac:dyDescent="0.2">
      <c r="A138" s="36" t="s">
        <v>51</v>
      </c>
      <c r="E138" s="37" t="s">
        <v>50</v>
      </c>
    </row>
    <row r="139" spans="1:18" x14ac:dyDescent="0.2">
      <c r="A139" t="s">
        <v>53</v>
      </c>
      <c r="E139" s="35" t="s">
        <v>54</v>
      </c>
    </row>
    <row r="140" spans="1:18" ht="25.5" x14ac:dyDescent="0.2">
      <c r="A140" s="24" t="s">
        <v>45</v>
      </c>
      <c r="B140" s="28" t="s">
        <v>151</v>
      </c>
      <c r="C140" s="28" t="s">
        <v>382</v>
      </c>
      <c r="D140" s="24" t="s">
        <v>29</v>
      </c>
      <c r="E140" s="29" t="s">
        <v>383</v>
      </c>
      <c r="F140" s="30" t="s">
        <v>384</v>
      </c>
      <c r="G140" s="31">
        <v>0.14000000000000001</v>
      </c>
      <c r="H140" s="32">
        <v>0</v>
      </c>
      <c r="I140" s="33">
        <f>ROUND(ROUND(H140,2)*ROUND(G140,3),2)</f>
        <v>0</v>
      </c>
      <c r="O140">
        <f>(I140*21)/100</f>
        <v>0</v>
      </c>
      <c r="P140" t="s">
        <v>23</v>
      </c>
    </row>
    <row r="141" spans="1:18" x14ac:dyDescent="0.2">
      <c r="A141" s="34" t="s">
        <v>49</v>
      </c>
      <c r="E141" s="35" t="s">
        <v>50</v>
      </c>
    </row>
    <row r="142" spans="1:18" x14ac:dyDescent="0.2">
      <c r="A142" s="36" t="s">
        <v>51</v>
      </c>
      <c r="E142" s="37" t="s">
        <v>50</v>
      </c>
    </row>
    <row r="143" spans="1:18" x14ac:dyDescent="0.2">
      <c r="A143" t="s">
        <v>53</v>
      </c>
      <c r="E143" s="35" t="s">
        <v>54</v>
      </c>
    </row>
    <row r="144" spans="1:18" ht="25.5" x14ac:dyDescent="0.2">
      <c r="A144" s="24" t="s">
        <v>45</v>
      </c>
      <c r="B144" s="28" t="s">
        <v>153</v>
      </c>
      <c r="C144" s="28" t="s">
        <v>566</v>
      </c>
      <c r="D144" s="24" t="s">
        <v>29</v>
      </c>
      <c r="E144" s="29" t="s">
        <v>567</v>
      </c>
      <c r="F144" s="30" t="s">
        <v>384</v>
      </c>
      <c r="G144" s="31">
        <v>12.8</v>
      </c>
      <c r="H144" s="32">
        <v>0</v>
      </c>
      <c r="I144" s="33">
        <f>ROUND(ROUND(H144,2)*ROUND(G144,3),2)</f>
        <v>0</v>
      </c>
      <c r="O144">
        <f>(I144*21)/100</f>
        <v>0</v>
      </c>
      <c r="P144" t="s">
        <v>23</v>
      </c>
    </row>
    <row r="145" spans="1:16" x14ac:dyDescent="0.2">
      <c r="A145" s="34" t="s">
        <v>49</v>
      </c>
      <c r="E145" s="35" t="s">
        <v>50</v>
      </c>
    </row>
    <row r="146" spans="1:16" x14ac:dyDescent="0.2">
      <c r="A146" s="36" t="s">
        <v>51</v>
      </c>
      <c r="E146" s="37" t="s">
        <v>50</v>
      </c>
    </row>
    <row r="147" spans="1:16" x14ac:dyDescent="0.2">
      <c r="A147" t="s">
        <v>53</v>
      </c>
      <c r="E147" s="35" t="s">
        <v>54</v>
      </c>
    </row>
    <row r="148" spans="1:16" ht="25.5" x14ac:dyDescent="0.2">
      <c r="A148" s="24" t="s">
        <v>45</v>
      </c>
      <c r="B148" s="28" t="s">
        <v>156</v>
      </c>
      <c r="C148" s="28" t="s">
        <v>386</v>
      </c>
      <c r="D148" s="24" t="s">
        <v>29</v>
      </c>
      <c r="E148" s="29" t="s">
        <v>387</v>
      </c>
      <c r="F148" s="30" t="s">
        <v>73</v>
      </c>
      <c r="G148" s="31">
        <v>15</v>
      </c>
      <c r="H148" s="32">
        <v>0</v>
      </c>
      <c r="I148" s="33">
        <f>ROUND(ROUND(H148,2)*ROUND(G148,3),2)</f>
        <v>0</v>
      </c>
      <c r="O148">
        <f>(I148*21)/100</f>
        <v>0</v>
      </c>
      <c r="P148" t="s">
        <v>23</v>
      </c>
    </row>
    <row r="149" spans="1:16" x14ac:dyDescent="0.2">
      <c r="A149" s="34" t="s">
        <v>49</v>
      </c>
      <c r="E149" s="35" t="s">
        <v>50</v>
      </c>
    </row>
    <row r="150" spans="1:16" x14ac:dyDescent="0.2">
      <c r="A150" s="36" t="s">
        <v>51</v>
      </c>
      <c r="E150" s="37" t="s">
        <v>50</v>
      </c>
    </row>
    <row r="151" spans="1:16" x14ac:dyDescent="0.2">
      <c r="A151" t="s">
        <v>53</v>
      </c>
      <c r="E151" s="35" t="s">
        <v>54</v>
      </c>
    </row>
    <row r="152" spans="1:16" ht="25.5" x14ac:dyDescent="0.2">
      <c r="A152" s="24" t="s">
        <v>45</v>
      </c>
      <c r="B152" s="28" t="s">
        <v>159</v>
      </c>
      <c r="C152" s="28" t="s">
        <v>568</v>
      </c>
      <c r="D152" s="24" t="s">
        <v>29</v>
      </c>
      <c r="E152" s="29" t="s">
        <v>569</v>
      </c>
      <c r="F152" s="30" t="s">
        <v>73</v>
      </c>
      <c r="G152" s="31">
        <v>677</v>
      </c>
      <c r="H152" s="32">
        <v>0</v>
      </c>
      <c r="I152" s="33">
        <f>ROUND(ROUND(H152,2)*ROUND(G152,3),2)</f>
        <v>0</v>
      </c>
      <c r="O152">
        <f>(I152*21)/100</f>
        <v>0</v>
      </c>
      <c r="P152" t="s">
        <v>23</v>
      </c>
    </row>
    <row r="153" spans="1:16" x14ac:dyDescent="0.2">
      <c r="A153" s="34" t="s">
        <v>49</v>
      </c>
      <c r="E153" s="35" t="s">
        <v>50</v>
      </c>
    </row>
    <row r="154" spans="1:16" x14ac:dyDescent="0.2">
      <c r="A154" s="36" t="s">
        <v>51</v>
      </c>
      <c r="E154" s="37" t="s">
        <v>50</v>
      </c>
    </row>
    <row r="155" spans="1:16" x14ac:dyDescent="0.2">
      <c r="A155" t="s">
        <v>53</v>
      </c>
      <c r="E155" s="35" t="s">
        <v>54</v>
      </c>
    </row>
    <row r="156" spans="1:16" x14ac:dyDescent="0.2">
      <c r="A156" s="24" t="s">
        <v>45</v>
      </c>
      <c r="B156" s="28" t="s">
        <v>162</v>
      </c>
      <c r="C156" s="28" t="s">
        <v>570</v>
      </c>
      <c r="D156" s="24" t="s">
        <v>29</v>
      </c>
      <c r="E156" s="29" t="s">
        <v>571</v>
      </c>
      <c r="F156" s="30" t="s">
        <v>73</v>
      </c>
      <c r="G156" s="31">
        <v>1410</v>
      </c>
      <c r="H156" s="32">
        <v>0</v>
      </c>
      <c r="I156" s="33">
        <f>ROUND(ROUND(H156,2)*ROUND(G156,3),2)</f>
        <v>0</v>
      </c>
      <c r="O156">
        <f>(I156*21)/100</f>
        <v>0</v>
      </c>
      <c r="P156" t="s">
        <v>23</v>
      </c>
    </row>
    <row r="157" spans="1:16" x14ac:dyDescent="0.2">
      <c r="A157" s="34" t="s">
        <v>49</v>
      </c>
      <c r="E157" s="35" t="s">
        <v>50</v>
      </c>
    </row>
    <row r="158" spans="1:16" x14ac:dyDescent="0.2">
      <c r="A158" s="36" t="s">
        <v>51</v>
      </c>
      <c r="E158" s="37" t="s">
        <v>50</v>
      </c>
    </row>
    <row r="159" spans="1:16" x14ac:dyDescent="0.2">
      <c r="A159" t="s">
        <v>53</v>
      </c>
      <c r="E159" s="35" t="s">
        <v>54</v>
      </c>
    </row>
    <row r="160" spans="1:16" x14ac:dyDescent="0.2">
      <c r="A160" s="24" t="s">
        <v>45</v>
      </c>
      <c r="B160" s="28" t="s">
        <v>165</v>
      </c>
      <c r="C160" s="28" t="s">
        <v>572</v>
      </c>
      <c r="D160" s="24" t="s">
        <v>29</v>
      </c>
      <c r="E160" s="29" t="s">
        <v>573</v>
      </c>
      <c r="F160" s="30" t="s">
        <v>73</v>
      </c>
      <c r="G160" s="31">
        <v>1427</v>
      </c>
      <c r="H160" s="32">
        <v>0</v>
      </c>
      <c r="I160" s="33">
        <f>ROUND(ROUND(H160,2)*ROUND(G160,3),2)</f>
        <v>0</v>
      </c>
      <c r="O160">
        <f>(I160*21)/100</f>
        <v>0</v>
      </c>
      <c r="P160" t="s">
        <v>23</v>
      </c>
    </row>
    <row r="161" spans="1:16" x14ac:dyDescent="0.2">
      <c r="A161" s="34" t="s">
        <v>49</v>
      </c>
      <c r="E161" s="35" t="s">
        <v>50</v>
      </c>
    </row>
    <row r="162" spans="1:16" x14ac:dyDescent="0.2">
      <c r="A162" s="36" t="s">
        <v>51</v>
      </c>
      <c r="E162" s="37" t="s">
        <v>50</v>
      </c>
    </row>
    <row r="163" spans="1:16" x14ac:dyDescent="0.2">
      <c r="A163" t="s">
        <v>53</v>
      </c>
      <c r="E163" s="35" t="s">
        <v>54</v>
      </c>
    </row>
    <row r="164" spans="1:16" x14ac:dyDescent="0.2">
      <c r="A164" s="24" t="s">
        <v>45</v>
      </c>
      <c r="B164" s="28" t="s">
        <v>168</v>
      </c>
      <c r="C164" s="28" t="s">
        <v>572</v>
      </c>
      <c r="D164" s="24" t="s">
        <v>79</v>
      </c>
      <c r="E164" s="29" t="s">
        <v>574</v>
      </c>
      <c r="F164" s="30" t="s">
        <v>73</v>
      </c>
      <c r="G164" s="31">
        <v>281</v>
      </c>
      <c r="H164" s="32">
        <v>0</v>
      </c>
      <c r="I164" s="33">
        <f>ROUND(ROUND(H164,2)*ROUND(G164,3),2)</f>
        <v>0</v>
      </c>
      <c r="O164">
        <f>(I164*21)/100</f>
        <v>0</v>
      </c>
      <c r="P164" t="s">
        <v>23</v>
      </c>
    </row>
    <row r="165" spans="1:16" x14ac:dyDescent="0.2">
      <c r="A165" s="34" t="s">
        <v>49</v>
      </c>
      <c r="E165" s="35" t="s">
        <v>50</v>
      </c>
    </row>
    <row r="166" spans="1:16" x14ac:dyDescent="0.2">
      <c r="A166" s="36" t="s">
        <v>51</v>
      </c>
      <c r="E166" s="37" t="s">
        <v>50</v>
      </c>
    </row>
    <row r="167" spans="1:16" x14ac:dyDescent="0.2">
      <c r="A167" t="s">
        <v>53</v>
      </c>
      <c r="E167" s="35" t="s">
        <v>50</v>
      </c>
    </row>
    <row r="168" spans="1:16" x14ac:dyDescent="0.2">
      <c r="A168" s="24" t="s">
        <v>45</v>
      </c>
      <c r="B168" s="28" t="s">
        <v>171</v>
      </c>
      <c r="C168" s="28" t="s">
        <v>575</v>
      </c>
      <c r="D168" s="24" t="s">
        <v>29</v>
      </c>
      <c r="E168" s="29" t="s">
        <v>576</v>
      </c>
      <c r="F168" s="30" t="s">
        <v>577</v>
      </c>
      <c r="G168" s="31">
        <v>6</v>
      </c>
      <c r="H168" s="32">
        <v>0</v>
      </c>
      <c r="I168" s="33">
        <f>ROUND(ROUND(H168,2)*ROUND(G168,3),2)</f>
        <v>0</v>
      </c>
      <c r="O168">
        <f>(I168*21)/100</f>
        <v>0</v>
      </c>
      <c r="P168" t="s">
        <v>23</v>
      </c>
    </row>
    <row r="169" spans="1:16" x14ac:dyDescent="0.2">
      <c r="A169" s="34" t="s">
        <v>49</v>
      </c>
      <c r="E169" s="35" t="s">
        <v>50</v>
      </c>
    </row>
    <row r="170" spans="1:16" x14ac:dyDescent="0.2">
      <c r="A170" s="36" t="s">
        <v>51</v>
      </c>
      <c r="E170" s="37" t="s">
        <v>50</v>
      </c>
    </row>
    <row r="171" spans="1:16" x14ac:dyDescent="0.2">
      <c r="A171" t="s">
        <v>53</v>
      </c>
      <c r="E171" s="35" t="s">
        <v>54</v>
      </c>
    </row>
    <row r="172" spans="1:16" x14ac:dyDescent="0.2">
      <c r="A172" s="24" t="s">
        <v>45</v>
      </c>
      <c r="B172" s="28" t="s">
        <v>175</v>
      </c>
      <c r="C172" s="28" t="s">
        <v>578</v>
      </c>
      <c r="D172" s="24" t="s">
        <v>29</v>
      </c>
      <c r="E172" s="29" t="s">
        <v>579</v>
      </c>
      <c r="F172" s="30" t="s">
        <v>110</v>
      </c>
      <c r="G172" s="31">
        <v>6</v>
      </c>
      <c r="H172" s="32">
        <v>0</v>
      </c>
      <c r="I172" s="33">
        <f>ROUND(ROUND(H172,2)*ROUND(G172,3),2)</f>
        <v>0</v>
      </c>
      <c r="O172">
        <f>(I172*21)/100</f>
        <v>0</v>
      </c>
      <c r="P172" t="s">
        <v>23</v>
      </c>
    </row>
    <row r="173" spans="1:16" x14ac:dyDescent="0.2">
      <c r="A173" s="34" t="s">
        <v>49</v>
      </c>
      <c r="E173" s="35" t="s">
        <v>50</v>
      </c>
    </row>
    <row r="174" spans="1:16" x14ac:dyDescent="0.2">
      <c r="A174" s="36" t="s">
        <v>51</v>
      </c>
      <c r="E174" s="37" t="s">
        <v>50</v>
      </c>
    </row>
    <row r="175" spans="1:16" x14ac:dyDescent="0.2">
      <c r="A175" t="s">
        <v>53</v>
      </c>
      <c r="E175" s="35" t="s">
        <v>54</v>
      </c>
    </row>
    <row r="176" spans="1:16" x14ac:dyDescent="0.2">
      <c r="A176" s="24" t="s">
        <v>45</v>
      </c>
      <c r="B176" s="28" t="s">
        <v>178</v>
      </c>
      <c r="C176" s="28" t="s">
        <v>580</v>
      </c>
      <c r="D176" s="24" t="s">
        <v>29</v>
      </c>
      <c r="E176" s="29" t="s">
        <v>581</v>
      </c>
      <c r="F176" s="30" t="s">
        <v>110</v>
      </c>
      <c r="G176" s="31">
        <v>1</v>
      </c>
      <c r="H176" s="32">
        <v>0</v>
      </c>
      <c r="I176" s="33">
        <f>ROUND(ROUND(H176,2)*ROUND(G176,3),2)</f>
        <v>0</v>
      </c>
      <c r="O176">
        <f>(I176*21)/100</f>
        <v>0</v>
      </c>
      <c r="P176" t="s">
        <v>23</v>
      </c>
    </row>
    <row r="177" spans="1:16" x14ac:dyDescent="0.2">
      <c r="A177" s="34" t="s">
        <v>49</v>
      </c>
      <c r="E177" s="35" t="s">
        <v>50</v>
      </c>
    </row>
    <row r="178" spans="1:16" x14ac:dyDescent="0.2">
      <c r="A178" s="36" t="s">
        <v>51</v>
      </c>
      <c r="E178" s="37" t="s">
        <v>50</v>
      </c>
    </row>
    <row r="179" spans="1:16" x14ac:dyDescent="0.2">
      <c r="A179" t="s">
        <v>53</v>
      </c>
      <c r="E179" s="35" t="s">
        <v>54</v>
      </c>
    </row>
    <row r="180" spans="1:16" x14ac:dyDescent="0.2">
      <c r="A180" s="24" t="s">
        <v>45</v>
      </c>
      <c r="B180" s="28" t="s">
        <v>181</v>
      </c>
      <c r="C180" s="28" t="s">
        <v>582</v>
      </c>
      <c r="D180" s="24" t="s">
        <v>29</v>
      </c>
      <c r="E180" s="29" t="s">
        <v>583</v>
      </c>
      <c r="F180" s="30" t="s">
        <v>110</v>
      </c>
      <c r="G180" s="31">
        <v>3</v>
      </c>
      <c r="H180" s="32">
        <v>0</v>
      </c>
      <c r="I180" s="33">
        <f>ROUND(ROUND(H180,2)*ROUND(G180,3),2)</f>
        <v>0</v>
      </c>
      <c r="O180">
        <f>(I180*21)/100</f>
        <v>0</v>
      </c>
      <c r="P180" t="s">
        <v>23</v>
      </c>
    </row>
    <row r="181" spans="1:16" x14ac:dyDescent="0.2">
      <c r="A181" s="34" t="s">
        <v>49</v>
      </c>
      <c r="E181" s="35" t="s">
        <v>50</v>
      </c>
    </row>
    <row r="182" spans="1:16" x14ac:dyDescent="0.2">
      <c r="A182" s="36" t="s">
        <v>51</v>
      </c>
      <c r="E182" s="37" t="s">
        <v>50</v>
      </c>
    </row>
    <row r="183" spans="1:16" x14ac:dyDescent="0.2">
      <c r="A183" t="s">
        <v>53</v>
      </c>
      <c r="E183" s="35" t="s">
        <v>54</v>
      </c>
    </row>
    <row r="184" spans="1:16" x14ac:dyDescent="0.2">
      <c r="A184" s="24" t="s">
        <v>45</v>
      </c>
      <c r="B184" s="28" t="s">
        <v>184</v>
      </c>
      <c r="C184" s="28" t="s">
        <v>584</v>
      </c>
      <c r="D184" s="24" t="s">
        <v>29</v>
      </c>
      <c r="E184" s="29" t="s">
        <v>585</v>
      </c>
      <c r="F184" s="30" t="s">
        <v>110</v>
      </c>
      <c r="G184" s="31">
        <v>5</v>
      </c>
      <c r="H184" s="32">
        <v>0</v>
      </c>
      <c r="I184" s="33">
        <f>ROUND(ROUND(H184,2)*ROUND(G184,3),2)</f>
        <v>0</v>
      </c>
      <c r="O184">
        <f>(I184*21)/100</f>
        <v>0</v>
      </c>
      <c r="P184" t="s">
        <v>23</v>
      </c>
    </row>
    <row r="185" spans="1:16" x14ac:dyDescent="0.2">
      <c r="A185" s="34" t="s">
        <v>49</v>
      </c>
      <c r="E185" s="35" t="s">
        <v>50</v>
      </c>
    </row>
    <row r="186" spans="1:16" x14ac:dyDescent="0.2">
      <c r="A186" s="36" t="s">
        <v>51</v>
      </c>
      <c r="E186" s="37" t="s">
        <v>50</v>
      </c>
    </row>
    <row r="187" spans="1:16" x14ac:dyDescent="0.2">
      <c r="A187" t="s">
        <v>53</v>
      </c>
      <c r="E187" s="35" t="s">
        <v>54</v>
      </c>
    </row>
    <row r="188" spans="1:16" x14ac:dyDescent="0.2">
      <c r="A188" s="24" t="s">
        <v>45</v>
      </c>
      <c r="B188" s="28" t="s">
        <v>187</v>
      </c>
      <c r="C188" s="28" t="s">
        <v>586</v>
      </c>
      <c r="D188" s="24" t="s">
        <v>29</v>
      </c>
      <c r="E188" s="29" t="s">
        <v>587</v>
      </c>
      <c r="F188" s="30" t="s">
        <v>110</v>
      </c>
      <c r="G188" s="31">
        <v>1</v>
      </c>
      <c r="H188" s="32">
        <v>0</v>
      </c>
      <c r="I188" s="33">
        <f>ROUND(ROUND(H188,2)*ROUND(G188,3),2)</f>
        <v>0</v>
      </c>
      <c r="O188">
        <f>(I188*21)/100</f>
        <v>0</v>
      </c>
      <c r="P188" t="s">
        <v>23</v>
      </c>
    </row>
    <row r="189" spans="1:16" x14ac:dyDescent="0.2">
      <c r="A189" s="34" t="s">
        <v>49</v>
      </c>
      <c r="E189" s="35" t="s">
        <v>50</v>
      </c>
    </row>
    <row r="190" spans="1:16" x14ac:dyDescent="0.2">
      <c r="A190" s="36" t="s">
        <v>51</v>
      </c>
      <c r="E190" s="37" t="s">
        <v>50</v>
      </c>
    </row>
    <row r="191" spans="1:16" x14ac:dyDescent="0.2">
      <c r="A191" t="s">
        <v>53</v>
      </c>
      <c r="E191" s="35" t="s">
        <v>54</v>
      </c>
    </row>
    <row r="192" spans="1:16" x14ac:dyDescent="0.2">
      <c r="A192" s="24" t="s">
        <v>45</v>
      </c>
      <c r="B192" s="28" t="s">
        <v>190</v>
      </c>
      <c r="C192" s="28" t="s">
        <v>588</v>
      </c>
      <c r="D192" s="24" t="s">
        <v>29</v>
      </c>
      <c r="E192" s="29" t="s">
        <v>589</v>
      </c>
      <c r="F192" s="30" t="s">
        <v>110</v>
      </c>
      <c r="G192" s="31">
        <v>6</v>
      </c>
      <c r="H192" s="32">
        <v>0</v>
      </c>
      <c r="I192" s="33">
        <f>ROUND(ROUND(H192,2)*ROUND(G192,3),2)</f>
        <v>0</v>
      </c>
      <c r="O192">
        <f>(I192*21)/100</f>
        <v>0</v>
      </c>
      <c r="P192" t="s">
        <v>23</v>
      </c>
    </row>
    <row r="193" spans="1:16" x14ac:dyDescent="0.2">
      <c r="A193" s="34" t="s">
        <v>49</v>
      </c>
      <c r="E193" s="35" t="s">
        <v>50</v>
      </c>
    </row>
    <row r="194" spans="1:16" x14ac:dyDescent="0.2">
      <c r="A194" s="36" t="s">
        <v>51</v>
      </c>
      <c r="E194" s="37" t="s">
        <v>50</v>
      </c>
    </row>
    <row r="195" spans="1:16" x14ac:dyDescent="0.2">
      <c r="A195" t="s">
        <v>53</v>
      </c>
      <c r="E195" s="35" t="s">
        <v>54</v>
      </c>
    </row>
    <row r="196" spans="1:16" x14ac:dyDescent="0.2">
      <c r="A196" s="24" t="s">
        <v>45</v>
      </c>
      <c r="B196" s="28" t="s">
        <v>193</v>
      </c>
      <c r="C196" s="28" t="s">
        <v>590</v>
      </c>
      <c r="D196" s="24" t="s">
        <v>29</v>
      </c>
      <c r="E196" s="29" t="s">
        <v>591</v>
      </c>
      <c r="F196" s="30" t="s">
        <v>110</v>
      </c>
      <c r="G196" s="31">
        <v>1</v>
      </c>
      <c r="H196" s="32">
        <v>0</v>
      </c>
      <c r="I196" s="33">
        <f>ROUND(ROUND(H196,2)*ROUND(G196,3),2)</f>
        <v>0</v>
      </c>
      <c r="O196">
        <f>(I196*21)/100</f>
        <v>0</v>
      </c>
      <c r="P196" t="s">
        <v>23</v>
      </c>
    </row>
    <row r="197" spans="1:16" x14ac:dyDescent="0.2">
      <c r="A197" s="34" t="s">
        <v>49</v>
      </c>
      <c r="E197" s="35" t="s">
        <v>50</v>
      </c>
    </row>
    <row r="198" spans="1:16" x14ac:dyDescent="0.2">
      <c r="A198" s="36" t="s">
        <v>51</v>
      </c>
      <c r="E198" s="37" t="s">
        <v>50</v>
      </c>
    </row>
    <row r="199" spans="1:16" x14ac:dyDescent="0.2">
      <c r="A199" t="s">
        <v>53</v>
      </c>
      <c r="E199" s="35" t="s">
        <v>54</v>
      </c>
    </row>
    <row r="200" spans="1:16" x14ac:dyDescent="0.2">
      <c r="A200" s="24" t="s">
        <v>45</v>
      </c>
      <c r="B200" s="28" t="s">
        <v>197</v>
      </c>
      <c r="C200" s="28" t="s">
        <v>592</v>
      </c>
      <c r="D200" s="24" t="s">
        <v>29</v>
      </c>
      <c r="E200" s="29" t="s">
        <v>593</v>
      </c>
      <c r="F200" s="30" t="s">
        <v>110</v>
      </c>
      <c r="G200" s="31">
        <v>3</v>
      </c>
      <c r="H200" s="32">
        <v>0</v>
      </c>
      <c r="I200" s="33">
        <f>ROUND(ROUND(H200,2)*ROUND(G200,3),2)</f>
        <v>0</v>
      </c>
      <c r="O200">
        <f>(I200*21)/100</f>
        <v>0</v>
      </c>
      <c r="P200" t="s">
        <v>23</v>
      </c>
    </row>
    <row r="201" spans="1:16" x14ac:dyDescent="0.2">
      <c r="A201" s="34" t="s">
        <v>49</v>
      </c>
      <c r="E201" s="35" t="s">
        <v>50</v>
      </c>
    </row>
    <row r="202" spans="1:16" x14ac:dyDescent="0.2">
      <c r="A202" s="36" t="s">
        <v>51</v>
      </c>
      <c r="E202" s="37" t="s">
        <v>50</v>
      </c>
    </row>
    <row r="203" spans="1:16" x14ac:dyDescent="0.2">
      <c r="A203" t="s">
        <v>53</v>
      </c>
      <c r="E203" s="35" t="s">
        <v>54</v>
      </c>
    </row>
    <row r="204" spans="1:16" x14ac:dyDescent="0.2">
      <c r="A204" s="24" t="s">
        <v>45</v>
      </c>
      <c r="B204" s="28" t="s">
        <v>201</v>
      </c>
      <c r="C204" s="28" t="s">
        <v>594</v>
      </c>
      <c r="D204" s="24" t="s">
        <v>29</v>
      </c>
      <c r="E204" s="29" t="s">
        <v>595</v>
      </c>
      <c r="F204" s="30" t="s">
        <v>110</v>
      </c>
      <c r="G204" s="31">
        <v>2</v>
      </c>
      <c r="H204" s="32">
        <v>0</v>
      </c>
      <c r="I204" s="33">
        <f>ROUND(ROUND(H204,2)*ROUND(G204,3),2)</f>
        <v>0</v>
      </c>
      <c r="O204">
        <f>(I204*21)/100</f>
        <v>0</v>
      </c>
      <c r="P204" t="s">
        <v>23</v>
      </c>
    </row>
    <row r="205" spans="1:16" x14ac:dyDescent="0.2">
      <c r="A205" s="34" t="s">
        <v>49</v>
      </c>
      <c r="E205" s="35" t="s">
        <v>50</v>
      </c>
    </row>
    <row r="206" spans="1:16" x14ac:dyDescent="0.2">
      <c r="A206" s="36" t="s">
        <v>51</v>
      </c>
      <c r="E206" s="37" t="s">
        <v>50</v>
      </c>
    </row>
    <row r="207" spans="1:16" x14ac:dyDescent="0.2">
      <c r="A207" t="s">
        <v>53</v>
      </c>
      <c r="E207" s="35" t="s">
        <v>54</v>
      </c>
    </row>
    <row r="208" spans="1:16" x14ac:dyDescent="0.2">
      <c r="A208" s="24" t="s">
        <v>45</v>
      </c>
      <c r="B208" s="28" t="s">
        <v>204</v>
      </c>
      <c r="C208" s="28" t="s">
        <v>596</v>
      </c>
      <c r="D208" s="24" t="s">
        <v>29</v>
      </c>
      <c r="E208" s="29" t="s">
        <v>597</v>
      </c>
      <c r="F208" s="30" t="s">
        <v>110</v>
      </c>
      <c r="G208" s="31">
        <v>2</v>
      </c>
      <c r="H208" s="32">
        <v>0</v>
      </c>
      <c r="I208" s="33">
        <f>ROUND(ROUND(H208,2)*ROUND(G208,3),2)</f>
        <v>0</v>
      </c>
      <c r="O208">
        <f>(I208*21)/100</f>
        <v>0</v>
      </c>
      <c r="P208" t="s">
        <v>23</v>
      </c>
    </row>
    <row r="209" spans="1:16" x14ac:dyDescent="0.2">
      <c r="A209" s="34" t="s">
        <v>49</v>
      </c>
      <c r="E209" s="35" t="s">
        <v>50</v>
      </c>
    </row>
    <row r="210" spans="1:16" x14ac:dyDescent="0.2">
      <c r="A210" s="36" t="s">
        <v>51</v>
      </c>
      <c r="E210" s="37" t="s">
        <v>50</v>
      </c>
    </row>
    <row r="211" spans="1:16" x14ac:dyDescent="0.2">
      <c r="A211" t="s">
        <v>53</v>
      </c>
      <c r="E211" s="35" t="s">
        <v>54</v>
      </c>
    </row>
    <row r="212" spans="1:16" x14ac:dyDescent="0.2">
      <c r="A212" s="24" t="s">
        <v>45</v>
      </c>
      <c r="B212" s="28" t="s">
        <v>207</v>
      </c>
      <c r="C212" s="28" t="s">
        <v>598</v>
      </c>
      <c r="D212" s="24" t="s">
        <v>29</v>
      </c>
      <c r="E212" s="29" t="s">
        <v>599</v>
      </c>
      <c r="F212" s="30" t="s">
        <v>110</v>
      </c>
      <c r="G212" s="31">
        <v>10</v>
      </c>
      <c r="H212" s="32">
        <v>0</v>
      </c>
      <c r="I212" s="33">
        <f>ROUND(ROUND(H212,2)*ROUND(G212,3),2)</f>
        <v>0</v>
      </c>
      <c r="O212">
        <f>(I212*21)/100</f>
        <v>0</v>
      </c>
      <c r="P212" t="s">
        <v>23</v>
      </c>
    </row>
    <row r="213" spans="1:16" x14ac:dyDescent="0.2">
      <c r="A213" s="34" t="s">
        <v>49</v>
      </c>
      <c r="E213" s="35" t="s">
        <v>50</v>
      </c>
    </row>
    <row r="214" spans="1:16" x14ac:dyDescent="0.2">
      <c r="A214" s="36" t="s">
        <v>51</v>
      </c>
      <c r="E214" s="37" t="s">
        <v>50</v>
      </c>
    </row>
    <row r="215" spans="1:16" x14ac:dyDescent="0.2">
      <c r="A215" t="s">
        <v>53</v>
      </c>
      <c r="E215" s="35" t="s">
        <v>54</v>
      </c>
    </row>
    <row r="216" spans="1:16" ht="25.5" x14ac:dyDescent="0.2">
      <c r="A216" s="24" t="s">
        <v>45</v>
      </c>
      <c r="B216" s="28" t="s">
        <v>210</v>
      </c>
      <c r="C216" s="28" t="s">
        <v>600</v>
      </c>
      <c r="D216" s="24" t="s">
        <v>29</v>
      </c>
      <c r="E216" s="29" t="s">
        <v>601</v>
      </c>
      <c r="F216" s="30" t="s">
        <v>110</v>
      </c>
      <c r="G216" s="31">
        <v>10</v>
      </c>
      <c r="H216" s="32">
        <v>0</v>
      </c>
      <c r="I216" s="33">
        <f>ROUND(ROUND(H216,2)*ROUND(G216,3),2)</f>
        <v>0</v>
      </c>
      <c r="O216">
        <f>(I216*21)/100</f>
        <v>0</v>
      </c>
      <c r="P216" t="s">
        <v>23</v>
      </c>
    </row>
    <row r="217" spans="1:16" x14ac:dyDescent="0.2">
      <c r="A217" s="34" t="s">
        <v>49</v>
      </c>
      <c r="E217" s="35" t="s">
        <v>50</v>
      </c>
    </row>
    <row r="218" spans="1:16" x14ac:dyDescent="0.2">
      <c r="A218" s="36" t="s">
        <v>51</v>
      </c>
      <c r="E218" s="37" t="s">
        <v>50</v>
      </c>
    </row>
    <row r="219" spans="1:16" x14ac:dyDescent="0.2">
      <c r="A219" t="s">
        <v>53</v>
      </c>
      <c r="E219" s="35" t="s">
        <v>54</v>
      </c>
    </row>
    <row r="220" spans="1:16" x14ac:dyDescent="0.2">
      <c r="A220" s="24" t="s">
        <v>45</v>
      </c>
      <c r="B220" s="28" t="s">
        <v>214</v>
      </c>
      <c r="C220" s="28" t="s">
        <v>602</v>
      </c>
      <c r="D220" s="24" t="s">
        <v>29</v>
      </c>
      <c r="E220" s="29" t="s">
        <v>603</v>
      </c>
      <c r="F220" s="30" t="s">
        <v>110</v>
      </c>
      <c r="G220" s="31">
        <v>1</v>
      </c>
      <c r="H220" s="32">
        <v>0</v>
      </c>
      <c r="I220" s="33">
        <f>ROUND(ROUND(H220,2)*ROUND(G220,3),2)</f>
        <v>0</v>
      </c>
      <c r="O220">
        <f>(I220*21)/100</f>
        <v>0</v>
      </c>
      <c r="P220" t="s">
        <v>23</v>
      </c>
    </row>
    <row r="221" spans="1:16" x14ac:dyDescent="0.2">
      <c r="A221" s="34" t="s">
        <v>49</v>
      </c>
      <c r="E221" s="35" t="s">
        <v>50</v>
      </c>
    </row>
    <row r="222" spans="1:16" x14ac:dyDescent="0.2">
      <c r="A222" s="36" t="s">
        <v>51</v>
      </c>
      <c r="E222" s="37" t="s">
        <v>50</v>
      </c>
    </row>
    <row r="223" spans="1:16" x14ac:dyDescent="0.2">
      <c r="A223" t="s">
        <v>53</v>
      </c>
      <c r="E223" s="35" t="s">
        <v>54</v>
      </c>
    </row>
    <row r="224" spans="1:16" x14ac:dyDescent="0.2">
      <c r="A224" s="24" t="s">
        <v>45</v>
      </c>
      <c r="B224" s="28" t="s">
        <v>217</v>
      </c>
      <c r="C224" s="28" t="s">
        <v>604</v>
      </c>
      <c r="D224" s="24" t="s">
        <v>29</v>
      </c>
      <c r="E224" s="29" t="s">
        <v>605</v>
      </c>
      <c r="F224" s="30" t="s">
        <v>110</v>
      </c>
      <c r="G224" s="31">
        <v>1</v>
      </c>
      <c r="H224" s="32">
        <v>0</v>
      </c>
      <c r="I224" s="33">
        <f>ROUND(ROUND(H224,2)*ROUND(G224,3),2)</f>
        <v>0</v>
      </c>
      <c r="O224">
        <f>(I224*21)/100</f>
        <v>0</v>
      </c>
      <c r="P224" t="s">
        <v>23</v>
      </c>
    </row>
    <row r="225" spans="1:16" x14ac:dyDescent="0.2">
      <c r="A225" s="34" t="s">
        <v>49</v>
      </c>
      <c r="E225" s="35" t="s">
        <v>50</v>
      </c>
    </row>
    <row r="226" spans="1:16" x14ac:dyDescent="0.2">
      <c r="A226" s="36" t="s">
        <v>51</v>
      </c>
      <c r="E226" s="37" t="s">
        <v>50</v>
      </c>
    </row>
    <row r="227" spans="1:16" x14ac:dyDescent="0.2">
      <c r="A227" t="s">
        <v>53</v>
      </c>
      <c r="E227" s="35" t="s">
        <v>54</v>
      </c>
    </row>
    <row r="228" spans="1:16" x14ac:dyDescent="0.2">
      <c r="A228" s="24" t="s">
        <v>45</v>
      </c>
      <c r="B228" s="28" t="s">
        <v>220</v>
      </c>
      <c r="C228" s="28" t="s">
        <v>606</v>
      </c>
      <c r="D228" s="24" t="s">
        <v>29</v>
      </c>
      <c r="E228" s="29" t="s">
        <v>607</v>
      </c>
      <c r="F228" s="30" t="s">
        <v>110</v>
      </c>
      <c r="G228" s="31">
        <v>1</v>
      </c>
      <c r="H228" s="32">
        <v>0</v>
      </c>
      <c r="I228" s="33">
        <f>ROUND(ROUND(H228,2)*ROUND(G228,3),2)</f>
        <v>0</v>
      </c>
      <c r="O228">
        <f>(I228*21)/100</f>
        <v>0</v>
      </c>
      <c r="P228" t="s">
        <v>23</v>
      </c>
    </row>
    <row r="229" spans="1:16" x14ac:dyDescent="0.2">
      <c r="A229" s="34" t="s">
        <v>49</v>
      </c>
      <c r="E229" s="35" t="s">
        <v>50</v>
      </c>
    </row>
    <row r="230" spans="1:16" x14ac:dyDescent="0.2">
      <c r="A230" s="36" t="s">
        <v>51</v>
      </c>
      <c r="E230" s="37" t="s">
        <v>50</v>
      </c>
    </row>
    <row r="231" spans="1:16" x14ac:dyDescent="0.2">
      <c r="A231" t="s">
        <v>53</v>
      </c>
      <c r="E231" s="35" t="s">
        <v>54</v>
      </c>
    </row>
    <row r="232" spans="1:16" x14ac:dyDescent="0.2">
      <c r="A232" s="24" t="s">
        <v>45</v>
      </c>
      <c r="B232" s="28" t="s">
        <v>223</v>
      </c>
      <c r="C232" s="28" t="s">
        <v>608</v>
      </c>
      <c r="D232" s="24" t="s">
        <v>29</v>
      </c>
      <c r="E232" s="29" t="s">
        <v>609</v>
      </c>
      <c r="F232" s="30" t="s">
        <v>110</v>
      </c>
      <c r="G232" s="31">
        <v>2</v>
      </c>
      <c r="H232" s="32">
        <v>0</v>
      </c>
      <c r="I232" s="33">
        <f>ROUND(ROUND(H232,2)*ROUND(G232,3),2)</f>
        <v>0</v>
      </c>
      <c r="O232">
        <f>(I232*21)/100</f>
        <v>0</v>
      </c>
      <c r="P232" t="s">
        <v>23</v>
      </c>
    </row>
    <row r="233" spans="1:16" x14ac:dyDescent="0.2">
      <c r="A233" s="34" t="s">
        <v>49</v>
      </c>
      <c r="E233" s="35" t="s">
        <v>50</v>
      </c>
    </row>
    <row r="234" spans="1:16" x14ac:dyDescent="0.2">
      <c r="A234" s="36" t="s">
        <v>51</v>
      </c>
      <c r="E234" s="37" t="s">
        <v>50</v>
      </c>
    </row>
    <row r="235" spans="1:16" x14ac:dyDescent="0.2">
      <c r="A235" t="s">
        <v>53</v>
      </c>
      <c r="E235" s="35" t="s">
        <v>54</v>
      </c>
    </row>
    <row r="236" spans="1:16" x14ac:dyDescent="0.2">
      <c r="A236" s="24" t="s">
        <v>45</v>
      </c>
      <c r="B236" s="28" t="s">
        <v>226</v>
      </c>
      <c r="C236" s="28" t="s">
        <v>610</v>
      </c>
      <c r="D236" s="24" t="s">
        <v>29</v>
      </c>
      <c r="E236" s="29" t="s">
        <v>611</v>
      </c>
      <c r="F236" s="30" t="s">
        <v>110</v>
      </c>
      <c r="G236" s="31">
        <v>13</v>
      </c>
      <c r="H236" s="32">
        <v>0</v>
      </c>
      <c r="I236" s="33">
        <f>ROUND(ROUND(H236,2)*ROUND(G236,3),2)</f>
        <v>0</v>
      </c>
      <c r="O236">
        <f>(I236*21)/100</f>
        <v>0</v>
      </c>
      <c r="P236" t="s">
        <v>23</v>
      </c>
    </row>
    <row r="237" spans="1:16" x14ac:dyDescent="0.2">
      <c r="A237" s="34" t="s">
        <v>49</v>
      </c>
      <c r="E237" s="35" t="s">
        <v>50</v>
      </c>
    </row>
    <row r="238" spans="1:16" x14ac:dyDescent="0.2">
      <c r="A238" s="36" t="s">
        <v>51</v>
      </c>
      <c r="E238" s="37" t="s">
        <v>50</v>
      </c>
    </row>
    <row r="239" spans="1:16" x14ac:dyDescent="0.2">
      <c r="A239" t="s">
        <v>53</v>
      </c>
      <c r="E239" s="35" t="s">
        <v>54</v>
      </c>
    </row>
    <row r="240" spans="1:16" x14ac:dyDescent="0.2">
      <c r="A240" s="24" t="s">
        <v>45</v>
      </c>
      <c r="B240" s="28" t="s">
        <v>229</v>
      </c>
      <c r="C240" s="28" t="s">
        <v>612</v>
      </c>
      <c r="D240" s="24" t="s">
        <v>29</v>
      </c>
      <c r="E240" s="29" t="s">
        <v>613</v>
      </c>
      <c r="F240" s="30" t="s">
        <v>110</v>
      </c>
      <c r="G240" s="31">
        <v>9</v>
      </c>
      <c r="H240" s="32">
        <v>0</v>
      </c>
      <c r="I240" s="33">
        <f>ROUND(ROUND(H240,2)*ROUND(G240,3),2)</f>
        <v>0</v>
      </c>
      <c r="O240">
        <f>(I240*21)/100</f>
        <v>0</v>
      </c>
      <c r="P240" t="s">
        <v>23</v>
      </c>
    </row>
    <row r="241" spans="1:16" x14ac:dyDescent="0.2">
      <c r="A241" s="34" t="s">
        <v>49</v>
      </c>
      <c r="E241" s="35" t="s">
        <v>50</v>
      </c>
    </row>
    <row r="242" spans="1:16" x14ac:dyDescent="0.2">
      <c r="A242" s="36" t="s">
        <v>51</v>
      </c>
      <c r="E242" s="37" t="s">
        <v>50</v>
      </c>
    </row>
    <row r="243" spans="1:16" x14ac:dyDescent="0.2">
      <c r="A243" t="s">
        <v>53</v>
      </c>
      <c r="E243" s="35" t="s">
        <v>54</v>
      </c>
    </row>
    <row r="244" spans="1:16" x14ac:dyDescent="0.2">
      <c r="A244" s="24" t="s">
        <v>45</v>
      </c>
      <c r="B244" s="28" t="s">
        <v>232</v>
      </c>
      <c r="C244" s="28" t="s">
        <v>614</v>
      </c>
      <c r="D244" s="24" t="s">
        <v>29</v>
      </c>
      <c r="E244" s="29" t="s">
        <v>615</v>
      </c>
      <c r="F244" s="30" t="s">
        <v>110</v>
      </c>
      <c r="G244" s="31">
        <v>2</v>
      </c>
      <c r="H244" s="32">
        <v>0</v>
      </c>
      <c r="I244" s="33">
        <f>ROUND(ROUND(H244,2)*ROUND(G244,3),2)</f>
        <v>0</v>
      </c>
      <c r="O244">
        <f>(I244*21)/100</f>
        <v>0</v>
      </c>
      <c r="P244" t="s">
        <v>23</v>
      </c>
    </row>
    <row r="245" spans="1:16" x14ac:dyDescent="0.2">
      <c r="A245" s="34" t="s">
        <v>49</v>
      </c>
      <c r="E245" s="35" t="s">
        <v>50</v>
      </c>
    </row>
    <row r="246" spans="1:16" x14ac:dyDescent="0.2">
      <c r="A246" s="36" t="s">
        <v>51</v>
      </c>
      <c r="E246" s="37" t="s">
        <v>50</v>
      </c>
    </row>
    <row r="247" spans="1:16" x14ac:dyDescent="0.2">
      <c r="A247" t="s">
        <v>53</v>
      </c>
      <c r="E247" s="35" t="s">
        <v>54</v>
      </c>
    </row>
    <row r="248" spans="1:16" x14ac:dyDescent="0.2">
      <c r="A248" s="24" t="s">
        <v>45</v>
      </c>
      <c r="B248" s="28" t="s">
        <v>235</v>
      </c>
      <c r="C248" s="28" t="s">
        <v>616</v>
      </c>
      <c r="D248" s="24" t="s">
        <v>29</v>
      </c>
      <c r="E248" s="29" t="s">
        <v>617</v>
      </c>
      <c r="F248" s="30" t="s">
        <v>110</v>
      </c>
      <c r="G248" s="31">
        <v>1</v>
      </c>
      <c r="H248" s="32">
        <v>0</v>
      </c>
      <c r="I248" s="33">
        <f>ROUND(ROUND(H248,2)*ROUND(G248,3),2)</f>
        <v>0</v>
      </c>
      <c r="O248">
        <f>(I248*21)/100</f>
        <v>0</v>
      </c>
      <c r="P248" t="s">
        <v>23</v>
      </c>
    </row>
    <row r="249" spans="1:16" x14ac:dyDescent="0.2">
      <c r="A249" s="34" t="s">
        <v>49</v>
      </c>
      <c r="E249" s="35" t="s">
        <v>50</v>
      </c>
    </row>
    <row r="250" spans="1:16" x14ac:dyDescent="0.2">
      <c r="A250" s="36" t="s">
        <v>51</v>
      </c>
      <c r="E250" s="37" t="s">
        <v>50</v>
      </c>
    </row>
    <row r="251" spans="1:16" x14ac:dyDescent="0.2">
      <c r="A251" t="s">
        <v>53</v>
      </c>
      <c r="E251" s="35" t="s">
        <v>54</v>
      </c>
    </row>
    <row r="252" spans="1:16" x14ac:dyDescent="0.2">
      <c r="A252" s="24" t="s">
        <v>45</v>
      </c>
      <c r="B252" s="28" t="s">
        <v>238</v>
      </c>
      <c r="C252" s="28" t="s">
        <v>618</v>
      </c>
      <c r="D252" s="24" t="s">
        <v>29</v>
      </c>
      <c r="E252" s="29" t="s">
        <v>619</v>
      </c>
      <c r="F252" s="30" t="s">
        <v>110</v>
      </c>
      <c r="G252" s="31">
        <v>1</v>
      </c>
      <c r="H252" s="32">
        <v>0</v>
      </c>
      <c r="I252" s="33">
        <f>ROUND(ROUND(H252,2)*ROUND(G252,3),2)</f>
        <v>0</v>
      </c>
      <c r="O252">
        <f>(I252*21)/100</f>
        <v>0</v>
      </c>
      <c r="P252" t="s">
        <v>23</v>
      </c>
    </row>
    <row r="253" spans="1:16" x14ac:dyDescent="0.2">
      <c r="A253" s="34" t="s">
        <v>49</v>
      </c>
      <c r="E253" s="35" t="s">
        <v>50</v>
      </c>
    </row>
    <row r="254" spans="1:16" x14ac:dyDescent="0.2">
      <c r="A254" s="36" t="s">
        <v>51</v>
      </c>
      <c r="E254" s="37" t="s">
        <v>50</v>
      </c>
    </row>
    <row r="255" spans="1:16" x14ac:dyDescent="0.2">
      <c r="A255" t="s">
        <v>53</v>
      </c>
      <c r="E255" s="35" t="s">
        <v>54</v>
      </c>
    </row>
    <row r="256" spans="1:16" x14ac:dyDescent="0.2">
      <c r="A256" s="24" t="s">
        <v>45</v>
      </c>
      <c r="B256" s="28" t="s">
        <v>241</v>
      </c>
      <c r="C256" s="28" t="s">
        <v>620</v>
      </c>
      <c r="D256" s="24" t="s">
        <v>29</v>
      </c>
      <c r="E256" s="29" t="s">
        <v>621</v>
      </c>
      <c r="F256" s="30" t="s">
        <v>110</v>
      </c>
      <c r="G256" s="31">
        <v>2</v>
      </c>
      <c r="H256" s="32">
        <v>0</v>
      </c>
      <c r="I256" s="33">
        <f>ROUND(ROUND(H256,2)*ROUND(G256,3),2)</f>
        <v>0</v>
      </c>
      <c r="O256">
        <f>(I256*21)/100</f>
        <v>0</v>
      </c>
      <c r="P256" t="s">
        <v>23</v>
      </c>
    </row>
    <row r="257" spans="1:16" x14ac:dyDescent="0.2">
      <c r="A257" s="34" t="s">
        <v>49</v>
      </c>
      <c r="E257" s="35" t="s">
        <v>50</v>
      </c>
    </row>
    <row r="258" spans="1:16" x14ac:dyDescent="0.2">
      <c r="A258" s="36" t="s">
        <v>51</v>
      </c>
      <c r="E258" s="37" t="s">
        <v>50</v>
      </c>
    </row>
    <row r="259" spans="1:16" x14ac:dyDescent="0.2">
      <c r="A259" t="s">
        <v>53</v>
      </c>
      <c r="E259" s="35" t="s">
        <v>54</v>
      </c>
    </row>
    <row r="260" spans="1:16" x14ac:dyDescent="0.2">
      <c r="A260" s="24" t="s">
        <v>45</v>
      </c>
      <c r="B260" s="28" t="s">
        <v>244</v>
      </c>
      <c r="C260" s="28" t="s">
        <v>622</v>
      </c>
      <c r="D260" s="24" t="s">
        <v>29</v>
      </c>
      <c r="E260" s="29" t="s">
        <v>623</v>
      </c>
      <c r="F260" s="30" t="s">
        <v>110</v>
      </c>
      <c r="G260" s="31">
        <v>3</v>
      </c>
      <c r="H260" s="32">
        <v>0</v>
      </c>
      <c r="I260" s="33">
        <f>ROUND(ROUND(H260,2)*ROUND(G260,3),2)</f>
        <v>0</v>
      </c>
      <c r="O260">
        <f>(I260*21)/100</f>
        <v>0</v>
      </c>
      <c r="P260" t="s">
        <v>23</v>
      </c>
    </row>
    <row r="261" spans="1:16" x14ac:dyDescent="0.2">
      <c r="A261" s="34" t="s">
        <v>49</v>
      </c>
      <c r="E261" s="35" t="s">
        <v>50</v>
      </c>
    </row>
    <row r="262" spans="1:16" x14ac:dyDescent="0.2">
      <c r="A262" s="36" t="s">
        <v>51</v>
      </c>
      <c r="E262" s="37" t="s">
        <v>50</v>
      </c>
    </row>
    <row r="263" spans="1:16" x14ac:dyDescent="0.2">
      <c r="A263" t="s">
        <v>53</v>
      </c>
      <c r="E263" s="35" t="s">
        <v>54</v>
      </c>
    </row>
    <row r="264" spans="1:16" x14ac:dyDescent="0.2">
      <c r="A264" s="24" t="s">
        <v>45</v>
      </c>
      <c r="B264" s="28" t="s">
        <v>247</v>
      </c>
      <c r="C264" s="28" t="s">
        <v>624</v>
      </c>
      <c r="D264" s="24" t="s">
        <v>29</v>
      </c>
      <c r="E264" s="29" t="s">
        <v>625</v>
      </c>
      <c r="F264" s="30" t="s">
        <v>110</v>
      </c>
      <c r="G264" s="31">
        <v>3</v>
      </c>
      <c r="H264" s="32">
        <v>0</v>
      </c>
      <c r="I264" s="33">
        <f>ROUND(ROUND(H264,2)*ROUND(G264,3),2)</f>
        <v>0</v>
      </c>
      <c r="O264">
        <f>(I264*21)/100</f>
        <v>0</v>
      </c>
      <c r="P264" t="s">
        <v>23</v>
      </c>
    </row>
    <row r="265" spans="1:16" x14ac:dyDescent="0.2">
      <c r="A265" s="34" t="s">
        <v>49</v>
      </c>
      <c r="E265" s="35" t="s">
        <v>50</v>
      </c>
    </row>
    <row r="266" spans="1:16" x14ac:dyDescent="0.2">
      <c r="A266" s="36" t="s">
        <v>51</v>
      </c>
      <c r="E266" s="37" t="s">
        <v>50</v>
      </c>
    </row>
    <row r="267" spans="1:16" x14ac:dyDescent="0.2">
      <c r="A267" t="s">
        <v>53</v>
      </c>
      <c r="E267" s="35" t="s">
        <v>54</v>
      </c>
    </row>
    <row r="268" spans="1:16" x14ac:dyDescent="0.2">
      <c r="A268" s="24" t="s">
        <v>45</v>
      </c>
      <c r="B268" s="28" t="s">
        <v>250</v>
      </c>
      <c r="C268" s="28" t="s">
        <v>626</v>
      </c>
      <c r="D268" s="24" t="s">
        <v>29</v>
      </c>
      <c r="E268" s="29" t="s">
        <v>627</v>
      </c>
      <c r="F268" s="30" t="s">
        <v>110</v>
      </c>
      <c r="G268" s="31">
        <v>2</v>
      </c>
      <c r="H268" s="32">
        <v>0</v>
      </c>
      <c r="I268" s="33">
        <f>ROUND(ROUND(H268,2)*ROUND(G268,3),2)</f>
        <v>0</v>
      </c>
      <c r="O268">
        <f>(I268*21)/100</f>
        <v>0</v>
      </c>
      <c r="P268" t="s">
        <v>23</v>
      </c>
    </row>
    <row r="269" spans="1:16" x14ac:dyDescent="0.2">
      <c r="A269" s="34" t="s">
        <v>49</v>
      </c>
      <c r="E269" s="35" t="s">
        <v>50</v>
      </c>
    </row>
    <row r="270" spans="1:16" x14ac:dyDescent="0.2">
      <c r="A270" s="36" t="s">
        <v>51</v>
      </c>
      <c r="E270" s="37" t="s">
        <v>50</v>
      </c>
    </row>
    <row r="271" spans="1:16" x14ac:dyDescent="0.2">
      <c r="A271" t="s">
        <v>53</v>
      </c>
      <c r="E271" s="35" t="s">
        <v>54</v>
      </c>
    </row>
    <row r="272" spans="1:16" x14ac:dyDescent="0.2">
      <c r="A272" s="24" t="s">
        <v>45</v>
      </c>
      <c r="B272" s="28" t="s">
        <v>254</v>
      </c>
      <c r="C272" s="28" t="s">
        <v>628</v>
      </c>
      <c r="D272" s="24" t="s">
        <v>29</v>
      </c>
      <c r="E272" s="29" t="s">
        <v>629</v>
      </c>
      <c r="F272" s="30" t="s">
        <v>110</v>
      </c>
      <c r="G272" s="31">
        <v>30</v>
      </c>
      <c r="H272" s="32">
        <v>0</v>
      </c>
      <c r="I272" s="33">
        <f>ROUND(ROUND(H272,2)*ROUND(G272,3),2)</f>
        <v>0</v>
      </c>
      <c r="O272">
        <f>(I272*21)/100</f>
        <v>0</v>
      </c>
      <c r="P272" t="s">
        <v>23</v>
      </c>
    </row>
    <row r="273" spans="1:16" x14ac:dyDescent="0.2">
      <c r="A273" s="34" t="s">
        <v>49</v>
      </c>
      <c r="E273" s="35" t="s">
        <v>50</v>
      </c>
    </row>
    <row r="274" spans="1:16" x14ac:dyDescent="0.2">
      <c r="A274" s="36" t="s">
        <v>51</v>
      </c>
      <c r="E274" s="37" t="s">
        <v>50</v>
      </c>
    </row>
    <row r="275" spans="1:16" x14ac:dyDescent="0.2">
      <c r="A275" t="s">
        <v>53</v>
      </c>
      <c r="E275" s="35" t="s">
        <v>54</v>
      </c>
    </row>
    <row r="276" spans="1:16" x14ac:dyDescent="0.2">
      <c r="A276" s="24" t="s">
        <v>45</v>
      </c>
      <c r="B276" s="28" t="s">
        <v>257</v>
      </c>
      <c r="C276" s="28" t="s">
        <v>628</v>
      </c>
      <c r="D276" s="24" t="s">
        <v>79</v>
      </c>
      <c r="E276" s="29" t="s">
        <v>630</v>
      </c>
      <c r="F276" s="30" t="s">
        <v>110</v>
      </c>
      <c r="G276" s="31">
        <v>20</v>
      </c>
      <c r="H276" s="32">
        <v>0</v>
      </c>
      <c r="I276" s="33">
        <f>ROUND(ROUND(H276,2)*ROUND(G276,3),2)</f>
        <v>0</v>
      </c>
      <c r="O276">
        <f>(I276*21)/100</f>
        <v>0</v>
      </c>
      <c r="P276" t="s">
        <v>23</v>
      </c>
    </row>
    <row r="277" spans="1:16" x14ac:dyDescent="0.2">
      <c r="A277" s="34" t="s">
        <v>49</v>
      </c>
      <c r="E277" s="35" t="s">
        <v>50</v>
      </c>
    </row>
    <row r="278" spans="1:16" x14ac:dyDescent="0.2">
      <c r="A278" s="36" t="s">
        <v>51</v>
      </c>
      <c r="E278" s="37" t="s">
        <v>50</v>
      </c>
    </row>
    <row r="279" spans="1:16" x14ac:dyDescent="0.2">
      <c r="A279" t="s">
        <v>53</v>
      </c>
      <c r="E279" s="35" t="s">
        <v>54</v>
      </c>
    </row>
    <row r="280" spans="1:16" x14ac:dyDescent="0.2">
      <c r="A280" s="24" t="s">
        <v>45</v>
      </c>
      <c r="B280" s="28" t="s">
        <v>260</v>
      </c>
      <c r="C280" s="28" t="s">
        <v>389</v>
      </c>
      <c r="D280" s="24" t="s">
        <v>29</v>
      </c>
      <c r="E280" s="29" t="s">
        <v>390</v>
      </c>
      <c r="F280" s="30" t="s">
        <v>110</v>
      </c>
      <c r="G280" s="31">
        <v>10</v>
      </c>
      <c r="H280" s="32">
        <v>0</v>
      </c>
      <c r="I280" s="33">
        <f>ROUND(ROUND(H280,2)*ROUND(G280,3),2)</f>
        <v>0</v>
      </c>
      <c r="O280">
        <f>(I280*21)/100</f>
        <v>0</v>
      </c>
      <c r="P280" t="s">
        <v>23</v>
      </c>
    </row>
    <row r="281" spans="1:16" x14ac:dyDescent="0.2">
      <c r="A281" s="34" t="s">
        <v>49</v>
      </c>
      <c r="E281" s="35" t="s">
        <v>50</v>
      </c>
    </row>
    <row r="282" spans="1:16" x14ac:dyDescent="0.2">
      <c r="A282" s="36" t="s">
        <v>51</v>
      </c>
      <c r="E282" s="37" t="s">
        <v>50</v>
      </c>
    </row>
    <row r="283" spans="1:16" x14ac:dyDescent="0.2">
      <c r="A283" t="s">
        <v>53</v>
      </c>
      <c r="E283" s="35" t="s">
        <v>54</v>
      </c>
    </row>
    <row r="284" spans="1:16" x14ac:dyDescent="0.2">
      <c r="A284" s="24" t="s">
        <v>45</v>
      </c>
      <c r="B284" s="28" t="s">
        <v>263</v>
      </c>
      <c r="C284" s="28" t="s">
        <v>631</v>
      </c>
      <c r="D284" s="24" t="s">
        <v>29</v>
      </c>
      <c r="E284" s="29" t="s">
        <v>632</v>
      </c>
      <c r="F284" s="30" t="s">
        <v>110</v>
      </c>
      <c r="G284" s="31">
        <v>1</v>
      </c>
      <c r="H284" s="32">
        <v>0</v>
      </c>
      <c r="I284" s="33">
        <f>ROUND(ROUND(H284,2)*ROUND(G284,3),2)</f>
        <v>0</v>
      </c>
      <c r="O284">
        <f>(I284*21)/100</f>
        <v>0</v>
      </c>
      <c r="P284" t="s">
        <v>23</v>
      </c>
    </row>
    <row r="285" spans="1:16" x14ac:dyDescent="0.2">
      <c r="A285" s="34" t="s">
        <v>49</v>
      </c>
      <c r="E285" s="35" t="s">
        <v>50</v>
      </c>
    </row>
    <row r="286" spans="1:16" x14ac:dyDescent="0.2">
      <c r="A286" s="36" t="s">
        <v>51</v>
      </c>
      <c r="E286" s="37" t="s">
        <v>50</v>
      </c>
    </row>
    <row r="287" spans="1:16" x14ac:dyDescent="0.2">
      <c r="A287" t="s">
        <v>53</v>
      </c>
      <c r="E287" s="35" t="s">
        <v>54</v>
      </c>
    </row>
    <row r="288" spans="1:16" x14ac:dyDescent="0.2">
      <c r="A288" s="24" t="s">
        <v>45</v>
      </c>
      <c r="B288" s="28" t="s">
        <v>266</v>
      </c>
      <c r="C288" s="28" t="s">
        <v>392</v>
      </c>
      <c r="D288" s="24" t="s">
        <v>29</v>
      </c>
      <c r="E288" s="29" t="s">
        <v>393</v>
      </c>
      <c r="F288" s="30" t="s">
        <v>110</v>
      </c>
      <c r="G288" s="31">
        <v>4</v>
      </c>
      <c r="H288" s="32">
        <v>0</v>
      </c>
      <c r="I288" s="33">
        <f>ROUND(ROUND(H288,2)*ROUND(G288,3),2)</f>
        <v>0</v>
      </c>
      <c r="O288">
        <f>(I288*21)/100</f>
        <v>0</v>
      </c>
      <c r="P288" t="s">
        <v>23</v>
      </c>
    </row>
    <row r="289" spans="1:16" x14ac:dyDescent="0.2">
      <c r="A289" s="34" t="s">
        <v>49</v>
      </c>
      <c r="E289" s="35" t="s">
        <v>50</v>
      </c>
    </row>
    <row r="290" spans="1:16" x14ac:dyDescent="0.2">
      <c r="A290" s="36" t="s">
        <v>51</v>
      </c>
      <c r="E290" s="37" t="s">
        <v>50</v>
      </c>
    </row>
    <row r="291" spans="1:16" x14ac:dyDescent="0.2">
      <c r="A291" t="s">
        <v>53</v>
      </c>
      <c r="E291" s="35" t="s">
        <v>54</v>
      </c>
    </row>
    <row r="292" spans="1:16" x14ac:dyDescent="0.2">
      <c r="A292" s="24" t="s">
        <v>45</v>
      </c>
      <c r="B292" s="28" t="s">
        <v>269</v>
      </c>
      <c r="C292" s="28" t="s">
        <v>395</v>
      </c>
      <c r="D292" s="24" t="s">
        <v>29</v>
      </c>
      <c r="E292" s="29" t="s">
        <v>396</v>
      </c>
      <c r="F292" s="30" t="s">
        <v>110</v>
      </c>
      <c r="G292" s="31">
        <v>6</v>
      </c>
      <c r="H292" s="32">
        <v>0</v>
      </c>
      <c r="I292" s="33">
        <f>ROUND(ROUND(H292,2)*ROUND(G292,3),2)</f>
        <v>0</v>
      </c>
      <c r="O292">
        <f>(I292*21)/100</f>
        <v>0</v>
      </c>
      <c r="P292" t="s">
        <v>23</v>
      </c>
    </row>
    <row r="293" spans="1:16" x14ac:dyDescent="0.2">
      <c r="A293" s="34" t="s">
        <v>49</v>
      </c>
      <c r="E293" s="35" t="s">
        <v>50</v>
      </c>
    </row>
    <row r="294" spans="1:16" x14ac:dyDescent="0.2">
      <c r="A294" s="36" t="s">
        <v>51</v>
      </c>
      <c r="E294" s="37" t="s">
        <v>50</v>
      </c>
    </row>
    <row r="295" spans="1:16" x14ac:dyDescent="0.2">
      <c r="A295" t="s">
        <v>53</v>
      </c>
      <c r="E295" s="35" t="s">
        <v>54</v>
      </c>
    </row>
    <row r="296" spans="1:16" x14ac:dyDescent="0.2">
      <c r="A296" s="24" t="s">
        <v>45</v>
      </c>
      <c r="B296" s="28" t="s">
        <v>272</v>
      </c>
      <c r="C296" s="28" t="s">
        <v>633</v>
      </c>
      <c r="D296" s="24" t="s">
        <v>29</v>
      </c>
      <c r="E296" s="29" t="s">
        <v>634</v>
      </c>
      <c r="F296" s="30" t="s">
        <v>110</v>
      </c>
      <c r="G296" s="31">
        <v>8</v>
      </c>
      <c r="H296" s="32">
        <v>0</v>
      </c>
      <c r="I296" s="33">
        <f>ROUND(ROUND(H296,2)*ROUND(G296,3),2)</f>
        <v>0</v>
      </c>
      <c r="O296">
        <f>(I296*21)/100</f>
        <v>0</v>
      </c>
      <c r="P296" t="s">
        <v>23</v>
      </c>
    </row>
    <row r="297" spans="1:16" x14ac:dyDescent="0.2">
      <c r="A297" s="34" t="s">
        <v>49</v>
      </c>
      <c r="E297" s="35" t="s">
        <v>50</v>
      </c>
    </row>
    <row r="298" spans="1:16" x14ac:dyDescent="0.2">
      <c r="A298" s="36" t="s">
        <v>51</v>
      </c>
      <c r="E298" s="37" t="s">
        <v>50</v>
      </c>
    </row>
    <row r="299" spans="1:16" x14ac:dyDescent="0.2">
      <c r="A299" t="s">
        <v>53</v>
      </c>
      <c r="E299" s="35" t="s">
        <v>54</v>
      </c>
    </row>
    <row r="300" spans="1:16" x14ac:dyDescent="0.2">
      <c r="A300" s="24" t="s">
        <v>45</v>
      </c>
      <c r="B300" s="28" t="s">
        <v>275</v>
      </c>
      <c r="C300" s="28" t="s">
        <v>635</v>
      </c>
      <c r="D300" s="24" t="s">
        <v>29</v>
      </c>
      <c r="E300" s="29" t="s">
        <v>636</v>
      </c>
      <c r="F300" s="30" t="s">
        <v>110</v>
      </c>
      <c r="G300" s="31">
        <v>4</v>
      </c>
      <c r="H300" s="32">
        <v>0</v>
      </c>
      <c r="I300" s="33">
        <f>ROUND(ROUND(H300,2)*ROUND(G300,3),2)</f>
        <v>0</v>
      </c>
      <c r="O300">
        <f>(I300*21)/100</f>
        <v>0</v>
      </c>
      <c r="P300" t="s">
        <v>23</v>
      </c>
    </row>
    <row r="301" spans="1:16" x14ac:dyDescent="0.2">
      <c r="A301" s="34" t="s">
        <v>49</v>
      </c>
      <c r="E301" s="35" t="s">
        <v>50</v>
      </c>
    </row>
    <row r="302" spans="1:16" x14ac:dyDescent="0.2">
      <c r="A302" s="36" t="s">
        <v>51</v>
      </c>
      <c r="E302" s="37" t="s">
        <v>50</v>
      </c>
    </row>
    <row r="303" spans="1:16" x14ac:dyDescent="0.2">
      <c r="A303" t="s">
        <v>53</v>
      </c>
      <c r="E303" s="35" t="s">
        <v>54</v>
      </c>
    </row>
    <row r="304" spans="1:16" x14ac:dyDescent="0.2">
      <c r="A304" s="24" t="s">
        <v>45</v>
      </c>
      <c r="B304" s="28" t="s">
        <v>280</v>
      </c>
      <c r="C304" s="28" t="s">
        <v>404</v>
      </c>
      <c r="D304" s="24" t="s">
        <v>29</v>
      </c>
      <c r="E304" s="29" t="s">
        <v>405</v>
      </c>
      <c r="F304" s="30" t="s">
        <v>110</v>
      </c>
      <c r="G304" s="31">
        <v>5</v>
      </c>
      <c r="H304" s="32">
        <v>0</v>
      </c>
      <c r="I304" s="33">
        <f>ROUND(ROUND(H304,2)*ROUND(G304,3),2)</f>
        <v>0</v>
      </c>
      <c r="O304">
        <f>(I304*21)/100</f>
        <v>0</v>
      </c>
      <c r="P304" t="s">
        <v>23</v>
      </c>
    </row>
    <row r="305" spans="1:16" x14ac:dyDescent="0.2">
      <c r="A305" s="34" t="s">
        <v>49</v>
      </c>
      <c r="E305" s="35" t="s">
        <v>50</v>
      </c>
    </row>
    <row r="306" spans="1:16" x14ac:dyDescent="0.2">
      <c r="A306" s="36" t="s">
        <v>51</v>
      </c>
      <c r="E306" s="37" t="s">
        <v>50</v>
      </c>
    </row>
    <row r="307" spans="1:16" x14ac:dyDescent="0.2">
      <c r="A307" t="s">
        <v>53</v>
      </c>
      <c r="E307" s="35" t="s">
        <v>54</v>
      </c>
    </row>
    <row r="308" spans="1:16" x14ac:dyDescent="0.2">
      <c r="A308" s="24" t="s">
        <v>45</v>
      </c>
      <c r="B308" s="28" t="s">
        <v>283</v>
      </c>
      <c r="C308" s="28" t="s">
        <v>637</v>
      </c>
      <c r="D308" s="24" t="s">
        <v>29</v>
      </c>
      <c r="E308" s="29" t="s">
        <v>638</v>
      </c>
      <c r="F308" s="30" t="s">
        <v>110</v>
      </c>
      <c r="G308" s="31">
        <v>2</v>
      </c>
      <c r="H308" s="32">
        <v>0</v>
      </c>
      <c r="I308" s="33">
        <f>ROUND(ROUND(H308,2)*ROUND(G308,3),2)</f>
        <v>0</v>
      </c>
      <c r="O308">
        <f>(I308*21)/100</f>
        <v>0</v>
      </c>
      <c r="P308" t="s">
        <v>23</v>
      </c>
    </row>
    <row r="309" spans="1:16" x14ac:dyDescent="0.2">
      <c r="A309" s="34" t="s">
        <v>49</v>
      </c>
      <c r="E309" s="35" t="s">
        <v>50</v>
      </c>
    </row>
    <row r="310" spans="1:16" x14ac:dyDescent="0.2">
      <c r="A310" s="36" t="s">
        <v>51</v>
      </c>
      <c r="E310" s="37" t="s">
        <v>50</v>
      </c>
    </row>
    <row r="311" spans="1:16" x14ac:dyDescent="0.2">
      <c r="A311" t="s">
        <v>53</v>
      </c>
      <c r="E311" s="35" t="s">
        <v>54</v>
      </c>
    </row>
    <row r="312" spans="1:16" x14ac:dyDescent="0.2">
      <c r="A312" s="24" t="s">
        <v>45</v>
      </c>
      <c r="B312" s="28" t="s">
        <v>138</v>
      </c>
      <c r="C312" s="28" t="s">
        <v>639</v>
      </c>
      <c r="D312" s="24" t="s">
        <v>29</v>
      </c>
      <c r="E312" s="29" t="s">
        <v>640</v>
      </c>
      <c r="F312" s="30" t="s">
        <v>110</v>
      </c>
      <c r="G312" s="31">
        <v>100</v>
      </c>
      <c r="H312" s="32">
        <v>0</v>
      </c>
      <c r="I312" s="33">
        <f>ROUND(ROUND(H312,2)*ROUND(G312,3),2)</f>
        <v>0</v>
      </c>
      <c r="O312">
        <f>(I312*21)/100</f>
        <v>0</v>
      </c>
      <c r="P312" t="s">
        <v>23</v>
      </c>
    </row>
    <row r="313" spans="1:16" x14ac:dyDescent="0.2">
      <c r="A313" s="34" t="s">
        <v>49</v>
      </c>
      <c r="E313" s="35" t="s">
        <v>50</v>
      </c>
    </row>
    <row r="314" spans="1:16" x14ac:dyDescent="0.2">
      <c r="A314" s="36" t="s">
        <v>51</v>
      </c>
      <c r="E314" s="37" t="s">
        <v>50</v>
      </c>
    </row>
    <row r="315" spans="1:16" x14ac:dyDescent="0.2">
      <c r="A315" t="s">
        <v>53</v>
      </c>
      <c r="E315" s="35" t="s">
        <v>54</v>
      </c>
    </row>
    <row r="316" spans="1:16" ht="25.5" x14ac:dyDescent="0.2">
      <c r="A316" s="24" t="s">
        <v>45</v>
      </c>
      <c r="B316" s="28" t="s">
        <v>288</v>
      </c>
      <c r="C316" s="28" t="s">
        <v>641</v>
      </c>
      <c r="D316" s="24" t="s">
        <v>29</v>
      </c>
      <c r="E316" s="29" t="s">
        <v>642</v>
      </c>
      <c r="F316" s="30" t="s">
        <v>110</v>
      </c>
      <c r="G316" s="31">
        <v>50</v>
      </c>
      <c r="H316" s="32">
        <v>0</v>
      </c>
      <c r="I316" s="33">
        <f>ROUND(ROUND(H316,2)*ROUND(G316,3),2)</f>
        <v>0</v>
      </c>
      <c r="O316">
        <f>(I316*21)/100</f>
        <v>0</v>
      </c>
      <c r="P316" t="s">
        <v>23</v>
      </c>
    </row>
    <row r="317" spans="1:16" x14ac:dyDescent="0.2">
      <c r="A317" s="34" t="s">
        <v>49</v>
      </c>
      <c r="E317" s="35" t="s">
        <v>50</v>
      </c>
    </row>
    <row r="318" spans="1:16" x14ac:dyDescent="0.2">
      <c r="A318" s="36" t="s">
        <v>51</v>
      </c>
      <c r="E318" s="37" t="s">
        <v>50</v>
      </c>
    </row>
    <row r="319" spans="1:16" x14ac:dyDescent="0.2">
      <c r="A319" t="s">
        <v>53</v>
      </c>
      <c r="E319" s="35" t="s">
        <v>54</v>
      </c>
    </row>
    <row r="320" spans="1:16" ht="25.5" x14ac:dyDescent="0.2">
      <c r="A320" s="24" t="s">
        <v>45</v>
      </c>
      <c r="B320" s="28" t="s">
        <v>291</v>
      </c>
      <c r="C320" s="28" t="s">
        <v>643</v>
      </c>
      <c r="D320" s="24" t="s">
        <v>29</v>
      </c>
      <c r="E320" s="29" t="s">
        <v>644</v>
      </c>
      <c r="F320" s="30" t="s">
        <v>577</v>
      </c>
      <c r="G320" s="31">
        <v>15</v>
      </c>
      <c r="H320" s="32">
        <v>0</v>
      </c>
      <c r="I320" s="33">
        <f>ROUND(ROUND(H320,2)*ROUND(G320,3),2)</f>
        <v>0</v>
      </c>
      <c r="O320">
        <f>(I320*21)/100</f>
        <v>0</v>
      </c>
      <c r="P320" t="s">
        <v>23</v>
      </c>
    </row>
    <row r="321" spans="1:16" x14ac:dyDescent="0.2">
      <c r="A321" s="34" t="s">
        <v>49</v>
      </c>
      <c r="E321" s="35" t="s">
        <v>50</v>
      </c>
    </row>
    <row r="322" spans="1:16" x14ac:dyDescent="0.2">
      <c r="A322" s="36" t="s">
        <v>51</v>
      </c>
      <c r="E322" s="37" t="s">
        <v>50</v>
      </c>
    </row>
    <row r="323" spans="1:16" x14ac:dyDescent="0.2">
      <c r="A323" t="s">
        <v>53</v>
      </c>
      <c r="E323" s="35" t="s">
        <v>54</v>
      </c>
    </row>
    <row r="324" spans="1:16" x14ac:dyDescent="0.2">
      <c r="A324" s="24" t="s">
        <v>45</v>
      </c>
      <c r="B324" s="28" t="s">
        <v>295</v>
      </c>
      <c r="C324" s="28" t="s">
        <v>645</v>
      </c>
      <c r="D324" s="24" t="s">
        <v>29</v>
      </c>
      <c r="E324" s="29" t="s">
        <v>646</v>
      </c>
      <c r="F324" s="30" t="s">
        <v>73</v>
      </c>
      <c r="G324" s="31">
        <v>1</v>
      </c>
      <c r="H324" s="32">
        <v>0</v>
      </c>
      <c r="I324" s="33">
        <f>ROUND(ROUND(H324,2)*ROUND(G324,3),2)</f>
        <v>0</v>
      </c>
      <c r="O324">
        <f>(I324*21)/100</f>
        <v>0</v>
      </c>
      <c r="P324" t="s">
        <v>23</v>
      </c>
    </row>
    <row r="325" spans="1:16" x14ac:dyDescent="0.2">
      <c r="A325" s="34" t="s">
        <v>49</v>
      </c>
      <c r="E325" s="35" t="s">
        <v>50</v>
      </c>
    </row>
    <row r="326" spans="1:16" x14ac:dyDescent="0.2">
      <c r="A326" s="36" t="s">
        <v>51</v>
      </c>
      <c r="E326" s="37" t="s">
        <v>50</v>
      </c>
    </row>
    <row r="327" spans="1:16" x14ac:dyDescent="0.2">
      <c r="A327" t="s">
        <v>53</v>
      </c>
      <c r="E327" s="35" t="s">
        <v>54</v>
      </c>
    </row>
    <row r="328" spans="1:16" x14ac:dyDescent="0.2">
      <c r="A328" s="24" t="s">
        <v>45</v>
      </c>
      <c r="B328" s="28" t="s">
        <v>299</v>
      </c>
      <c r="C328" s="28" t="s">
        <v>647</v>
      </c>
      <c r="D328" s="24" t="s">
        <v>29</v>
      </c>
      <c r="E328" s="29" t="s">
        <v>648</v>
      </c>
      <c r="F328" s="30" t="s">
        <v>73</v>
      </c>
      <c r="G328" s="31">
        <v>1</v>
      </c>
      <c r="H328" s="32">
        <v>0</v>
      </c>
      <c r="I328" s="33">
        <f>ROUND(ROUND(H328,2)*ROUND(G328,3),2)</f>
        <v>0</v>
      </c>
      <c r="O328">
        <f>(I328*21)/100</f>
        <v>0</v>
      </c>
      <c r="P328" t="s">
        <v>23</v>
      </c>
    </row>
    <row r="329" spans="1:16" x14ac:dyDescent="0.2">
      <c r="A329" s="34" t="s">
        <v>49</v>
      </c>
      <c r="E329" s="35" t="s">
        <v>50</v>
      </c>
    </row>
    <row r="330" spans="1:16" x14ac:dyDescent="0.2">
      <c r="A330" s="36" t="s">
        <v>51</v>
      </c>
      <c r="E330" s="37" t="s">
        <v>50</v>
      </c>
    </row>
    <row r="331" spans="1:16" x14ac:dyDescent="0.2">
      <c r="A331" t="s">
        <v>53</v>
      </c>
      <c r="E331" s="35" t="s">
        <v>54</v>
      </c>
    </row>
    <row r="332" spans="1:16" x14ac:dyDescent="0.2">
      <c r="A332" s="24" t="s">
        <v>45</v>
      </c>
      <c r="B332" s="28" t="s">
        <v>302</v>
      </c>
      <c r="C332" s="28" t="s">
        <v>649</v>
      </c>
      <c r="D332" s="24" t="s">
        <v>29</v>
      </c>
      <c r="E332" s="29" t="s">
        <v>650</v>
      </c>
      <c r="F332" s="30" t="s">
        <v>213</v>
      </c>
      <c r="G332" s="31">
        <v>0.1</v>
      </c>
      <c r="H332" s="32">
        <v>0</v>
      </c>
      <c r="I332" s="33">
        <f>ROUND(ROUND(H332,2)*ROUND(G332,3),2)</f>
        <v>0</v>
      </c>
      <c r="O332">
        <f>(I332*21)/100</f>
        <v>0</v>
      </c>
      <c r="P332" t="s">
        <v>23</v>
      </c>
    </row>
    <row r="333" spans="1:16" x14ac:dyDescent="0.2">
      <c r="A333" s="34" t="s">
        <v>49</v>
      </c>
      <c r="E333" s="35" t="s">
        <v>651</v>
      </c>
    </row>
    <row r="334" spans="1:16" x14ac:dyDescent="0.2">
      <c r="A334" s="36" t="s">
        <v>51</v>
      </c>
      <c r="E334" s="37" t="s">
        <v>50</v>
      </c>
    </row>
    <row r="335" spans="1:16" x14ac:dyDescent="0.2">
      <c r="A335" t="s">
        <v>53</v>
      </c>
      <c r="E335" s="35" t="s">
        <v>54</v>
      </c>
    </row>
    <row r="336" spans="1:16" x14ac:dyDescent="0.2">
      <c r="A336" s="24" t="s">
        <v>45</v>
      </c>
      <c r="B336" s="28" t="s">
        <v>306</v>
      </c>
      <c r="C336" s="28" t="s">
        <v>652</v>
      </c>
      <c r="D336" s="24" t="s">
        <v>29</v>
      </c>
      <c r="E336" s="29" t="s">
        <v>653</v>
      </c>
      <c r="F336" s="30" t="s">
        <v>110</v>
      </c>
      <c r="G336" s="31">
        <v>1</v>
      </c>
      <c r="H336" s="32">
        <v>0</v>
      </c>
      <c r="I336" s="33">
        <f>ROUND(ROUND(H336,2)*ROUND(G336,3),2)</f>
        <v>0</v>
      </c>
      <c r="O336">
        <f>(I336*21)/100</f>
        <v>0</v>
      </c>
      <c r="P336" t="s">
        <v>23</v>
      </c>
    </row>
    <row r="337" spans="1:16" x14ac:dyDescent="0.2">
      <c r="A337" s="34" t="s">
        <v>49</v>
      </c>
      <c r="E337" s="35" t="s">
        <v>50</v>
      </c>
    </row>
    <row r="338" spans="1:16" x14ac:dyDescent="0.2">
      <c r="A338" s="36" t="s">
        <v>51</v>
      </c>
      <c r="E338" s="37" t="s">
        <v>50</v>
      </c>
    </row>
    <row r="339" spans="1:16" x14ac:dyDescent="0.2">
      <c r="A339" t="s">
        <v>53</v>
      </c>
      <c r="E339" s="35" t="s">
        <v>54</v>
      </c>
    </row>
    <row r="340" spans="1:16" x14ac:dyDescent="0.2">
      <c r="A340" s="24" t="s">
        <v>45</v>
      </c>
      <c r="B340" s="28" t="s">
        <v>309</v>
      </c>
      <c r="C340" s="28" t="s">
        <v>654</v>
      </c>
      <c r="D340" s="24" t="s">
        <v>29</v>
      </c>
      <c r="E340" s="29" t="s">
        <v>655</v>
      </c>
      <c r="F340" s="30" t="s">
        <v>110</v>
      </c>
      <c r="G340" s="31">
        <v>1</v>
      </c>
      <c r="H340" s="32">
        <v>0</v>
      </c>
      <c r="I340" s="33">
        <f>ROUND(ROUND(H340,2)*ROUND(G340,3),2)</f>
        <v>0</v>
      </c>
      <c r="O340">
        <f>(I340*21)/100</f>
        <v>0</v>
      </c>
      <c r="P340" t="s">
        <v>23</v>
      </c>
    </row>
    <row r="341" spans="1:16" x14ac:dyDescent="0.2">
      <c r="A341" s="34" t="s">
        <v>49</v>
      </c>
      <c r="E341" s="35" t="s">
        <v>50</v>
      </c>
    </row>
    <row r="342" spans="1:16" x14ac:dyDescent="0.2">
      <c r="A342" s="36" t="s">
        <v>51</v>
      </c>
      <c r="E342" s="37" t="s">
        <v>50</v>
      </c>
    </row>
    <row r="343" spans="1:16" x14ac:dyDescent="0.2">
      <c r="A343" t="s">
        <v>53</v>
      </c>
      <c r="E343" s="35" t="s">
        <v>54</v>
      </c>
    </row>
    <row r="344" spans="1:16" x14ac:dyDescent="0.2">
      <c r="A344" s="24" t="s">
        <v>45</v>
      </c>
      <c r="B344" s="28" t="s">
        <v>312</v>
      </c>
      <c r="C344" s="28" t="s">
        <v>656</v>
      </c>
      <c r="D344" s="24" t="s">
        <v>29</v>
      </c>
      <c r="E344" s="29" t="s">
        <v>657</v>
      </c>
      <c r="F344" s="30" t="s">
        <v>73</v>
      </c>
      <c r="G344" s="31">
        <v>4</v>
      </c>
      <c r="H344" s="32">
        <v>0</v>
      </c>
      <c r="I344" s="33">
        <f>ROUND(ROUND(H344,2)*ROUND(G344,3),2)</f>
        <v>0</v>
      </c>
      <c r="O344">
        <f>(I344*21)/100</f>
        <v>0</v>
      </c>
      <c r="P344" t="s">
        <v>23</v>
      </c>
    </row>
    <row r="345" spans="1:16" x14ac:dyDescent="0.2">
      <c r="A345" s="34" t="s">
        <v>49</v>
      </c>
      <c r="E345" s="35" t="s">
        <v>50</v>
      </c>
    </row>
    <row r="346" spans="1:16" x14ac:dyDescent="0.2">
      <c r="A346" s="36" t="s">
        <v>51</v>
      </c>
      <c r="E346" s="37" t="s">
        <v>50</v>
      </c>
    </row>
    <row r="347" spans="1:16" x14ac:dyDescent="0.2">
      <c r="A347" t="s">
        <v>53</v>
      </c>
      <c r="E347" s="35" t="s">
        <v>54</v>
      </c>
    </row>
    <row r="348" spans="1:16" x14ac:dyDescent="0.2">
      <c r="A348" s="24" t="s">
        <v>45</v>
      </c>
      <c r="B348" s="28" t="s">
        <v>316</v>
      </c>
      <c r="C348" s="28" t="s">
        <v>658</v>
      </c>
      <c r="D348" s="24" t="s">
        <v>29</v>
      </c>
      <c r="E348" s="29" t="s">
        <v>659</v>
      </c>
      <c r="F348" s="30" t="s">
        <v>73</v>
      </c>
      <c r="G348" s="31">
        <v>4</v>
      </c>
      <c r="H348" s="32">
        <v>0</v>
      </c>
      <c r="I348" s="33">
        <f>ROUND(ROUND(H348,2)*ROUND(G348,3),2)</f>
        <v>0</v>
      </c>
      <c r="O348">
        <f>(I348*21)/100</f>
        <v>0</v>
      </c>
      <c r="P348" t="s">
        <v>23</v>
      </c>
    </row>
    <row r="349" spans="1:16" x14ac:dyDescent="0.2">
      <c r="A349" s="34" t="s">
        <v>49</v>
      </c>
      <c r="E349" s="35" t="s">
        <v>50</v>
      </c>
    </row>
    <row r="350" spans="1:16" x14ac:dyDescent="0.2">
      <c r="A350" s="36" t="s">
        <v>51</v>
      </c>
      <c r="E350" s="37" t="s">
        <v>50</v>
      </c>
    </row>
    <row r="351" spans="1:16" x14ac:dyDescent="0.2">
      <c r="A351" t="s">
        <v>53</v>
      </c>
      <c r="E351" s="35" t="s">
        <v>54</v>
      </c>
    </row>
    <row r="352" spans="1:16" x14ac:dyDescent="0.2">
      <c r="A352" s="24" t="s">
        <v>45</v>
      </c>
      <c r="B352" s="28" t="s">
        <v>319</v>
      </c>
      <c r="C352" s="28" t="s">
        <v>660</v>
      </c>
      <c r="D352" s="24" t="s">
        <v>29</v>
      </c>
      <c r="E352" s="29" t="s">
        <v>661</v>
      </c>
      <c r="F352" s="30" t="s">
        <v>110</v>
      </c>
      <c r="G352" s="31">
        <v>10</v>
      </c>
      <c r="H352" s="32">
        <v>0</v>
      </c>
      <c r="I352" s="33">
        <f>ROUND(ROUND(H352,2)*ROUND(G352,3),2)</f>
        <v>0</v>
      </c>
      <c r="O352">
        <f>(I352*21)/100</f>
        <v>0</v>
      </c>
      <c r="P352" t="s">
        <v>23</v>
      </c>
    </row>
    <row r="353" spans="1:16" x14ac:dyDescent="0.2">
      <c r="A353" s="34" t="s">
        <v>49</v>
      </c>
      <c r="E353" s="35" t="s">
        <v>50</v>
      </c>
    </row>
    <row r="354" spans="1:16" x14ac:dyDescent="0.2">
      <c r="A354" s="36" t="s">
        <v>51</v>
      </c>
      <c r="E354" s="37" t="s">
        <v>50</v>
      </c>
    </row>
    <row r="355" spans="1:16" x14ac:dyDescent="0.2">
      <c r="A355" t="s">
        <v>53</v>
      </c>
      <c r="E355" s="35" t="s">
        <v>54</v>
      </c>
    </row>
    <row r="356" spans="1:16" x14ac:dyDescent="0.2">
      <c r="A356" s="24" t="s">
        <v>45</v>
      </c>
      <c r="B356" s="28" t="s">
        <v>322</v>
      </c>
      <c r="C356" s="28" t="s">
        <v>662</v>
      </c>
      <c r="D356" s="24" t="s">
        <v>29</v>
      </c>
      <c r="E356" s="29" t="s">
        <v>663</v>
      </c>
      <c r="F356" s="30" t="s">
        <v>110</v>
      </c>
      <c r="G356" s="31">
        <v>10</v>
      </c>
      <c r="H356" s="32">
        <v>0</v>
      </c>
      <c r="I356" s="33">
        <f>ROUND(ROUND(H356,2)*ROUND(G356,3),2)</f>
        <v>0</v>
      </c>
      <c r="O356">
        <f>(I356*21)/100</f>
        <v>0</v>
      </c>
      <c r="P356" t="s">
        <v>23</v>
      </c>
    </row>
    <row r="357" spans="1:16" x14ac:dyDescent="0.2">
      <c r="A357" s="34" t="s">
        <v>49</v>
      </c>
      <c r="E357" s="35" t="s">
        <v>50</v>
      </c>
    </row>
    <row r="358" spans="1:16" x14ac:dyDescent="0.2">
      <c r="A358" s="36" t="s">
        <v>51</v>
      </c>
      <c r="E358" s="37" t="s">
        <v>50</v>
      </c>
    </row>
    <row r="359" spans="1:16" x14ac:dyDescent="0.2">
      <c r="A359" t="s">
        <v>53</v>
      </c>
      <c r="E359" s="35" t="s">
        <v>54</v>
      </c>
    </row>
    <row r="360" spans="1:16" x14ac:dyDescent="0.2">
      <c r="A360" s="24" t="s">
        <v>45</v>
      </c>
      <c r="B360" s="28" t="s">
        <v>327</v>
      </c>
      <c r="C360" s="28" t="s">
        <v>664</v>
      </c>
      <c r="D360" s="24" t="s">
        <v>29</v>
      </c>
      <c r="E360" s="29" t="s">
        <v>665</v>
      </c>
      <c r="F360" s="30" t="s">
        <v>110</v>
      </c>
      <c r="G360" s="31">
        <v>4</v>
      </c>
      <c r="H360" s="32">
        <v>0</v>
      </c>
      <c r="I360" s="33">
        <f>ROUND(ROUND(H360,2)*ROUND(G360,3),2)</f>
        <v>0</v>
      </c>
      <c r="O360">
        <f>(I360*21)/100</f>
        <v>0</v>
      </c>
      <c r="P360" t="s">
        <v>23</v>
      </c>
    </row>
    <row r="361" spans="1:16" x14ac:dyDescent="0.2">
      <c r="A361" s="34" t="s">
        <v>49</v>
      </c>
      <c r="E361" s="35" t="s">
        <v>50</v>
      </c>
    </row>
    <row r="362" spans="1:16" x14ac:dyDescent="0.2">
      <c r="A362" s="36" t="s">
        <v>51</v>
      </c>
      <c r="E362" s="37" t="s">
        <v>50</v>
      </c>
    </row>
    <row r="363" spans="1:16" x14ac:dyDescent="0.2">
      <c r="A363" t="s">
        <v>53</v>
      </c>
      <c r="E363" s="35" t="s">
        <v>54</v>
      </c>
    </row>
    <row r="364" spans="1:16" x14ac:dyDescent="0.2">
      <c r="A364" s="24" t="s">
        <v>45</v>
      </c>
      <c r="B364" s="28" t="s">
        <v>331</v>
      </c>
      <c r="C364" s="28" t="s">
        <v>666</v>
      </c>
      <c r="D364" s="24" t="s">
        <v>29</v>
      </c>
      <c r="E364" s="29" t="s">
        <v>667</v>
      </c>
      <c r="F364" s="30" t="s">
        <v>110</v>
      </c>
      <c r="G364" s="31">
        <v>2</v>
      </c>
      <c r="H364" s="32">
        <v>0</v>
      </c>
      <c r="I364" s="33">
        <f>ROUND(ROUND(H364,2)*ROUND(G364,3),2)</f>
        <v>0</v>
      </c>
      <c r="O364">
        <f>(I364*21)/100</f>
        <v>0</v>
      </c>
      <c r="P364" t="s">
        <v>23</v>
      </c>
    </row>
    <row r="365" spans="1:16" x14ac:dyDescent="0.2">
      <c r="A365" s="34" t="s">
        <v>49</v>
      </c>
      <c r="E365" s="35" t="s">
        <v>50</v>
      </c>
    </row>
    <row r="366" spans="1:16" x14ac:dyDescent="0.2">
      <c r="A366" s="36" t="s">
        <v>51</v>
      </c>
      <c r="E366" s="37" t="s">
        <v>50</v>
      </c>
    </row>
    <row r="367" spans="1:16" x14ac:dyDescent="0.2">
      <c r="A367" t="s">
        <v>53</v>
      </c>
      <c r="E367" s="35" t="s">
        <v>54</v>
      </c>
    </row>
    <row r="368" spans="1:16" x14ac:dyDescent="0.2">
      <c r="A368" s="24" t="s">
        <v>45</v>
      </c>
      <c r="B368" s="28" t="s">
        <v>335</v>
      </c>
      <c r="C368" s="28" t="s">
        <v>668</v>
      </c>
      <c r="D368" s="24" t="s">
        <v>29</v>
      </c>
      <c r="E368" s="29" t="s">
        <v>669</v>
      </c>
      <c r="F368" s="30" t="s">
        <v>110</v>
      </c>
      <c r="G368" s="31">
        <v>3</v>
      </c>
      <c r="H368" s="32">
        <v>0</v>
      </c>
      <c r="I368" s="33">
        <f>ROUND(ROUND(H368,2)*ROUND(G368,3),2)</f>
        <v>0</v>
      </c>
      <c r="O368">
        <f>(I368*21)/100</f>
        <v>0</v>
      </c>
      <c r="P368" t="s">
        <v>23</v>
      </c>
    </row>
    <row r="369" spans="1:16" x14ac:dyDescent="0.2">
      <c r="A369" s="34" t="s">
        <v>49</v>
      </c>
      <c r="E369" s="35" t="s">
        <v>50</v>
      </c>
    </row>
    <row r="370" spans="1:16" x14ac:dyDescent="0.2">
      <c r="A370" s="36" t="s">
        <v>51</v>
      </c>
      <c r="E370" s="37" t="s">
        <v>50</v>
      </c>
    </row>
    <row r="371" spans="1:16" x14ac:dyDescent="0.2">
      <c r="A371" t="s">
        <v>53</v>
      </c>
      <c r="E371" s="35" t="s">
        <v>54</v>
      </c>
    </row>
    <row r="372" spans="1:16" x14ac:dyDescent="0.2">
      <c r="A372" s="24" t="s">
        <v>45</v>
      </c>
      <c r="B372" s="28" t="s">
        <v>339</v>
      </c>
      <c r="C372" s="28" t="s">
        <v>670</v>
      </c>
      <c r="D372" s="24" t="s">
        <v>29</v>
      </c>
      <c r="E372" s="29" t="s">
        <v>671</v>
      </c>
      <c r="F372" s="30" t="s">
        <v>110</v>
      </c>
      <c r="G372" s="31">
        <v>3</v>
      </c>
      <c r="H372" s="32">
        <v>0</v>
      </c>
      <c r="I372" s="33">
        <f>ROUND(ROUND(H372,2)*ROUND(G372,3),2)</f>
        <v>0</v>
      </c>
      <c r="O372">
        <f>(I372*21)/100</f>
        <v>0</v>
      </c>
      <c r="P372" t="s">
        <v>23</v>
      </c>
    </row>
    <row r="373" spans="1:16" x14ac:dyDescent="0.2">
      <c r="A373" s="34" t="s">
        <v>49</v>
      </c>
      <c r="E373" s="35" t="s">
        <v>50</v>
      </c>
    </row>
    <row r="374" spans="1:16" x14ac:dyDescent="0.2">
      <c r="A374" s="36" t="s">
        <v>51</v>
      </c>
      <c r="E374" s="37" t="s">
        <v>50</v>
      </c>
    </row>
    <row r="375" spans="1:16" x14ac:dyDescent="0.2">
      <c r="A375" t="s">
        <v>53</v>
      </c>
      <c r="E375" s="35" t="s">
        <v>54</v>
      </c>
    </row>
    <row r="376" spans="1:16" x14ac:dyDescent="0.2">
      <c r="A376" s="24" t="s">
        <v>45</v>
      </c>
      <c r="B376" s="28" t="s">
        <v>342</v>
      </c>
      <c r="C376" s="28" t="s">
        <v>672</v>
      </c>
      <c r="D376" s="24" t="s">
        <v>29</v>
      </c>
      <c r="E376" s="29" t="s">
        <v>673</v>
      </c>
      <c r="F376" s="30" t="s">
        <v>110</v>
      </c>
      <c r="G376" s="31">
        <v>3</v>
      </c>
      <c r="H376" s="32">
        <v>0</v>
      </c>
      <c r="I376" s="33">
        <f>ROUND(ROUND(H376,2)*ROUND(G376,3),2)</f>
        <v>0</v>
      </c>
      <c r="O376">
        <f>(I376*21)/100</f>
        <v>0</v>
      </c>
      <c r="P376" t="s">
        <v>23</v>
      </c>
    </row>
    <row r="377" spans="1:16" x14ac:dyDescent="0.2">
      <c r="A377" s="34" t="s">
        <v>49</v>
      </c>
      <c r="E377" s="35" t="s">
        <v>50</v>
      </c>
    </row>
    <row r="378" spans="1:16" x14ac:dyDescent="0.2">
      <c r="A378" s="36" t="s">
        <v>51</v>
      </c>
      <c r="E378" s="37" t="s">
        <v>50</v>
      </c>
    </row>
    <row r="379" spans="1:16" ht="102" x14ac:dyDescent="0.2">
      <c r="A379" t="s">
        <v>53</v>
      </c>
      <c r="E379" s="35" t="s">
        <v>674</v>
      </c>
    </row>
    <row r="380" spans="1:16" x14ac:dyDescent="0.2">
      <c r="A380" s="24" t="s">
        <v>45</v>
      </c>
      <c r="B380" s="28" t="s">
        <v>346</v>
      </c>
      <c r="C380" s="28" t="s">
        <v>675</v>
      </c>
      <c r="D380" s="24" t="s">
        <v>29</v>
      </c>
      <c r="E380" s="29" t="s">
        <v>676</v>
      </c>
      <c r="F380" s="30" t="s">
        <v>110</v>
      </c>
      <c r="G380" s="31">
        <v>3</v>
      </c>
      <c r="H380" s="32">
        <v>0</v>
      </c>
      <c r="I380" s="33">
        <f>ROUND(ROUND(H380,2)*ROUND(G380,3),2)</f>
        <v>0</v>
      </c>
      <c r="O380">
        <f>(I380*21)/100</f>
        <v>0</v>
      </c>
      <c r="P380" t="s">
        <v>23</v>
      </c>
    </row>
    <row r="381" spans="1:16" x14ac:dyDescent="0.2">
      <c r="A381" s="34" t="s">
        <v>49</v>
      </c>
      <c r="E381" s="35" t="s">
        <v>50</v>
      </c>
    </row>
    <row r="382" spans="1:16" x14ac:dyDescent="0.2">
      <c r="A382" s="36" t="s">
        <v>51</v>
      </c>
      <c r="E382" s="37" t="s">
        <v>50</v>
      </c>
    </row>
    <row r="383" spans="1:16" ht="102" x14ac:dyDescent="0.2">
      <c r="A383" t="s">
        <v>53</v>
      </c>
      <c r="E383" s="35" t="s">
        <v>677</v>
      </c>
    </row>
    <row r="384" spans="1:16" x14ac:dyDescent="0.2">
      <c r="A384" s="24" t="s">
        <v>45</v>
      </c>
      <c r="B384" s="28" t="s">
        <v>349</v>
      </c>
      <c r="C384" s="28" t="s">
        <v>678</v>
      </c>
      <c r="D384" s="24" t="s">
        <v>29</v>
      </c>
      <c r="E384" s="29" t="s">
        <v>679</v>
      </c>
      <c r="F384" s="30" t="s">
        <v>73</v>
      </c>
      <c r="G384" s="31">
        <v>3923</v>
      </c>
      <c r="H384" s="32">
        <v>0</v>
      </c>
      <c r="I384" s="33">
        <f>ROUND(ROUND(H384,2)*ROUND(G384,3),2)</f>
        <v>0</v>
      </c>
      <c r="O384">
        <f>(I384*21)/100</f>
        <v>0</v>
      </c>
      <c r="P384" t="s">
        <v>23</v>
      </c>
    </row>
    <row r="385" spans="1:16" x14ac:dyDescent="0.2">
      <c r="A385" s="34" t="s">
        <v>49</v>
      </c>
      <c r="E385" s="35" t="s">
        <v>50</v>
      </c>
    </row>
    <row r="386" spans="1:16" x14ac:dyDescent="0.2">
      <c r="A386" s="36" t="s">
        <v>51</v>
      </c>
      <c r="E386" s="37" t="s">
        <v>50</v>
      </c>
    </row>
    <row r="387" spans="1:16" ht="127.5" x14ac:dyDescent="0.2">
      <c r="A387" t="s">
        <v>53</v>
      </c>
      <c r="E387" s="35" t="s">
        <v>680</v>
      </c>
    </row>
    <row r="388" spans="1:16" x14ac:dyDescent="0.2">
      <c r="A388" s="24" t="s">
        <v>45</v>
      </c>
      <c r="B388" s="28" t="s">
        <v>352</v>
      </c>
      <c r="C388" s="28" t="s">
        <v>681</v>
      </c>
      <c r="D388" s="24" t="s">
        <v>29</v>
      </c>
      <c r="E388" s="29" t="s">
        <v>682</v>
      </c>
      <c r="F388" s="30" t="s">
        <v>110</v>
      </c>
      <c r="G388" s="31">
        <v>1</v>
      </c>
      <c r="H388" s="32">
        <v>0</v>
      </c>
      <c r="I388" s="33">
        <f>ROUND(ROUND(H388,2)*ROUND(G388,3),2)</f>
        <v>0</v>
      </c>
      <c r="O388">
        <f>(I388*21)/100</f>
        <v>0</v>
      </c>
      <c r="P388" t="s">
        <v>23</v>
      </c>
    </row>
    <row r="389" spans="1:16" x14ac:dyDescent="0.2">
      <c r="A389" s="34" t="s">
        <v>49</v>
      </c>
      <c r="E389" s="35" t="s">
        <v>50</v>
      </c>
    </row>
    <row r="390" spans="1:16" x14ac:dyDescent="0.2">
      <c r="A390" s="36" t="s">
        <v>51</v>
      </c>
      <c r="E390" s="37" t="s">
        <v>50</v>
      </c>
    </row>
    <row r="391" spans="1:16" ht="25.5" x14ac:dyDescent="0.2">
      <c r="A391" t="s">
        <v>53</v>
      </c>
      <c r="E391" s="35" t="s">
        <v>683</v>
      </c>
    </row>
    <row r="392" spans="1:16" x14ac:dyDescent="0.2">
      <c r="A392" s="24" t="s">
        <v>45</v>
      </c>
      <c r="B392" s="28" t="s">
        <v>356</v>
      </c>
      <c r="C392" s="28" t="s">
        <v>684</v>
      </c>
      <c r="D392" s="24" t="s">
        <v>29</v>
      </c>
      <c r="E392" s="29" t="s">
        <v>685</v>
      </c>
      <c r="F392" s="30" t="s">
        <v>110</v>
      </c>
      <c r="G392" s="31">
        <v>1</v>
      </c>
      <c r="H392" s="32">
        <v>0</v>
      </c>
      <c r="I392" s="33">
        <f>ROUND(ROUND(H392,2)*ROUND(G392,3),2)</f>
        <v>0</v>
      </c>
      <c r="O392">
        <f>(I392*21)/100</f>
        <v>0</v>
      </c>
      <c r="P392" t="s">
        <v>23</v>
      </c>
    </row>
    <row r="393" spans="1:16" x14ac:dyDescent="0.2">
      <c r="A393" s="34" t="s">
        <v>49</v>
      </c>
      <c r="E393" s="35" t="s">
        <v>50</v>
      </c>
    </row>
    <row r="394" spans="1:16" x14ac:dyDescent="0.2">
      <c r="A394" s="36" t="s">
        <v>51</v>
      </c>
      <c r="E394" s="37" t="s">
        <v>50</v>
      </c>
    </row>
    <row r="395" spans="1:16" ht="178.5" x14ac:dyDescent="0.2">
      <c r="A395" t="s">
        <v>53</v>
      </c>
      <c r="E395" s="35" t="s">
        <v>686</v>
      </c>
    </row>
    <row r="396" spans="1:16" x14ac:dyDescent="0.2">
      <c r="A396" s="24" t="s">
        <v>45</v>
      </c>
      <c r="B396" s="28" t="s">
        <v>359</v>
      </c>
      <c r="C396" s="28" t="s">
        <v>687</v>
      </c>
      <c r="D396" s="24" t="s">
        <v>29</v>
      </c>
      <c r="E396" s="29" t="s">
        <v>688</v>
      </c>
      <c r="F396" s="30" t="s">
        <v>110</v>
      </c>
      <c r="G396" s="31">
        <v>3</v>
      </c>
      <c r="H396" s="32">
        <v>0</v>
      </c>
      <c r="I396" s="33">
        <f>ROUND(ROUND(H396,2)*ROUND(G396,3),2)</f>
        <v>0</v>
      </c>
      <c r="O396">
        <f>(I396*21)/100</f>
        <v>0</v>
      </c>
      <c r="P396" t="s">
        <v>23</v>
      </c>
    </row>
    <row r="397" spans="1:16" x14ac:dyDescent="0.2">
      <c r="A397" s="34" t="s">
        <v>49</v>
      </c>
      <c r="E397" s="35" t="s">
        <v>50</v>
      </c>
    </row>
    <row r="398" spans="1:16" x14ac:dyDescent="0.2">
      <c r="A398" s="36" t="s">
        <v>51</v>
      </c>
      <c r="E398" s="37" t="s">
        <v>50</v>
      </c>
    </row>
    <row r="399" spans="1:16" ht="102" x14ac:dyDescent="0.2">
      <c r="A399" t="s">
        <v>53</v>
      </c>
      <c r="E399" s="35" t="s">
        <v>689</v>
      </c>
    </row>
    <row r="400" spans="1:16" x14ac:dyDescent="0.2">
      <c r="A400" s="24" t="s">
        <v>45</v>
      </c>
      <c r="B400" s="28" t="s">
        <v>362</v>
      </c>
      <c r="C400" s="28" t="s">
        <v>690</v>
      </c>
      <c r="D400" s="24" t="s">
        <v>29</v>
      </c>
      <c r="E400" s="29" t="s">
        <v>691</v>
      </c>
      <c r="F400" s="30" t="s">
        <v>110</v>
      </c>
      <c r="G400" s="31">
        <v>1</v>
      </c>
      <c r="H400" s="32">
        <v>0</v>
      </c>
      <c r="I400" s="33">
        <f>ROUND(ROUND(H400,2)*ROUND(G400,3),2)</f>
        <v>0</v>
      </c>
      <c r="O400">
        <f>(I400*21)/100</f>
        <v>0</v>
      </c>
      <c r="P400" t="s">
        <v>23</v>
      </c>
    </row>
    <row r="401" spans="1:18" x14ac:dyDescent="0.2">
      <c r="A401" s="34" t="s">
        <v>49</v>
      </c>
      <c r="E401" s="35" t="s">
        <v>50</v>
      </c>
    </row>
    <row r="402" spans="1:18" x14ac:dyDescent="0.2">
      <c r="A402" s="36" t="s">
        <v>51</v>
      </c>
      <c r="E402" s="37" t="s">
        <v>50</v>
      </c>
    </row>
    <row r="403" spans="1:18" ht="114.75" x14ac:dyDescent="0.2">
      <c r="A403" t="s">
        <v>53</v>
      </c>
      <c r="E403" s="35" t="s">
        <v>692</v>
      </c>
    </row>
    <row r="404" spans="1:18" ht="12.75" customHeight="1" x14ac:dyDescent="0.2">
      <c r="A404" s="12" t="s">
        <v>43</v>
      </c>
      <c r="B404" s="12"/>
      <c r="C404" s="38" t="s">
        <v>17</v>
      </c>
      <c r="D404" s="12"/>
      <c r="E404" s="26" t="s">
        <v>469</v>
      </c>
      <c r="F404" s="12"/>
      <c r="G404" s="12"/>
      <c r="H404" s="12"/>
      <c r="I404" s="39">
        <f>0+Q404</f>
        <v>0</v>
      </c>
      <c r="O404">
        <f>0+R404</f>
        <v>0</v>
      </c>
      <c r="Q404">
        <f>0+I405+I409+I413</f>
        <v>0</v>
      </c>
      <c r="R404">
        <f>0+O405+O409+O413</f>
        <v>0</v>
      </c>
    </row>
    <row r="405" spans="1:18" ht="38.25" x14ac:dyDescent="0.2">
      <c r="A405" s="24" t="s">
        <v>45</v>
      </c>
      <c r="B405" s="28" t="s">
        <v>365</v>
      </c>
      <c r="C405" s="28" t="s">
        <v>471</v>
      </c>
      <c r="D405" s="24" t="s">
        <v>50</v>
      </c>
      <c r="E405" s="29" t="s">
        <v>472</v>
      </c>
      <c r="F405" s="41" t="s">
        <v>65</v>
      </c>
      <c r="G405" s="42">
        <v>36.247999999999998</v>
      </c>
      <c r="H405" s="43">
        <v>0</v>
      </c>
      <c r="I405" s="43">
        <f>ROUND(ROUND(H405,2)*ROUND(G405,3),2)</f>
        <v>0</v>
      </c>
      <c r="O405">
        <f>(I405*21)/100</f>
        <v>0</v>
      </c>
      <c r="P405" t="s">
        <v>23</v>
      </c>
    </row>
    <row r="406" spans="1:18" ht="25.5" x14ac:dyDescent="0.2">
      <c r="A406" s="34" t="s">
        <v>49</v>
      </c>
      <c r="E406" s="35" t="s">
        <v>473</v>
      </c>
      <c r="F406" s="44"/>
      <c r="G406" s="44"/>
      <c r="H406" s="44"/>
      <c r="I406" s="44"/>
    </row>
    <row r="407" spans="1:18" x14ac:dyDescent="0.2">
      <c r="A407" s="36" t="s">
        <v>51</v>
      </c>
      <c r="E407" s="37" t="s">
        <v>50</v>
      </c>
      <c r="F407" s="44"/>
      <c r="G407" s="44"/>
      <c r="H407" s="44"/>
      <c r="I407" s="44"/>
    </row>
    <row r="408" spans="1:18" ht="165.75" x14ac:dyDescent="0.2">
      <c r="A408" t="s">
        <v>53</v>
      </c>
      <c r="E408" s="35" t="s">
        <v>474</v>
      </c>
      <c r="F408" s="44"/>
      <c r="G408" s="44"/>
      <c r="H408" s="44"/>
      <c r="I408" s="44"/>
    </row>
    <row r="409" spans="1:18" ht="25.5" x14ac:dyDescent="0.2">
      <c r="A409" s="24" t="s">
        <v>45</v>
      </c>
      <c r="B409" s="28" t="s">
        <v>369</v>
      </c>
      <c r="C409" s="28" t="s">
        <v>693</v>
      </c>
      <c r="D409" s="24" t="s">
        <v>50</v>
      </c>
      <c r="E409" s="29" t="s">
        <v>694</v>
      </c>
      <c r="F409" s="41" t="s">
        <v>65</v>
      </c>
      <c r="G409" s="42">
        <v>0.11600000000000001</v>
      </c>
      <c r="H409" s="43">
        <v>0</v>
      </c>
      <c r="I409" s="43">
        <f>ROUND(ROUND(H409,2)*ROUND(G409,3),2)</f>
        <v>0</v>
      </c>
      <c r="O409">
        <f>(I409*21)/100</f>
        <v>0</v>
      </c>
      <c r="P409" t="s">
        <v>23</v>
      </c>
    </row>
    <row r="410" spans="1:18" ht="25.5" x14ac:dyDescent="0.2">
      <c r="A410" s="34" t="s">
        <v>49</v>
      </c>
      <c r="E410" s="35" t="s">
        <v>473</v>
      </c>
      <c r="F410" s="44"/>
      <c r="G410" s="44"/>
      <c r="H410" s="44"/>
      <c r="I410" s="44"/>
    </row>
    <row r="411" spans="1:18" x14ac:dyDescent="0.2">
      <c r="A411" s="36" t="s">
        <v>51</v>
      </c>
      <c r="E411" s="37" t="s">
        <v>50</v>
      </c>
      <c r="F411" s="44"/>
      <c r="G411" s="44"/>
      <c r="H411" s="44"/>
      <c r="I411" s="44"/>
    </row>
    <row r="412" spans="1:18" ht="165.75" x14ac:dyDescent="0.2">
      <c r="A412" t="s">
        <v>53</v>
      </c>
      <c r="E412" s="35" t="s">
        <v>695</v>
      </c>
      <c r="F412" s="44"/>
      <c r="G412" s="44"/>
      <c r="H412" s="44"/>
      <c r="I412" s="44"/>
    </row>
    <row r="413" spans="1:18" ht="25.5" x14ac:dyDescent="0.2">
      <c r="A413" s="24" t="s">
        <v>45</v>
      </c>
      <c r="B413" s="28" t="s">
        <v>372</v>
      </c>
      <c r="C413" s="28" t="s">
        <v>491</v>
      </c>
      <c r="D413" s="24" t="s">
        <v>50</v>
      </c>
      <c r="E413" s="29" t="s">
        <v>492</v>
      </c>
      <c r="F413" s="41" t="s">
        <v>65</v>
      </c>
      <c r="G413" s="42">
        <v>0.46700000000000003</v>
      </c>
      <c r="H413" s="43">
        <v>0</v>
      </c>
      <c r="I413" s="43">
        <f>ROUND(ROUND(H413,2)*ROUND(G413,3),2)</f>
        <v>0</v>
      </c>
      <c r="O413">
        <f>(I413*21)/100</f>
        <v>0</v>
      </c>
      <c r="P413" t="s">
        <v>23</v>
      </c>
    </row>
    <row r="414" spans="1:18" ht="25.5" x14ac:dyDescent="0.2">
      <c r="A414" s="34" t="s">
        <v>49</v>
      </c>
      <c r="E414" s="35" t="s">
        <v>473</v>
      </c>
      <c r="F414" s="44"/>
      <c r="G414" s="44"/>
      <c r="H414" s="44"/>
      <c r="I414" s="44"/>
    </row>
    <row r="415" spans="1:18" x14ac:dyDescent="0.2">
      <c r="A415" s="36" t="s">
        <v>51</v>
      </c>
      <c r="E415" s="37" t="s">
        <v>50</v>
      </c>
      <c r="F415" s="44"/>
      <c r="G415" s="44"/>
      <c r="H415" s="44"/>
      <c r="I415" s="44"/>
    </row>
    <row r="416" spans="1:18" ht="165.75" x14ac:dyDescent="0.2">
      <c r="A416" t="s">
        <v>53</v>
      </c>
      <c r="E416" s="35" t="s">
        <v>474</v>
      </c>
      <c r="F416" s="44"/>
      <c r="G416" s="44"/>
      <c r="H416" s="44"/>
      <c r="I416" s="44"/>
    </row>
  </sheetData>
  <sheetProtection algorithmName="SHA-512" hashValue="gHLQagvR35qZTr2c6Hs/oMPQXt9SgtOt/4HrimKh4ATjQCD8rkKhtqsFzhuFLBnrMXfeCtntcwcZBy2siz6wMw==" saltValue="iiNN6mpP7QnRTbK6tPcd2g==" spinCount="100000"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236"/>
  <sheetViews>
    <sheetView topLeftCell="B1" zoomScale="85" zoomScaleNormal="85" workbookViewId="0">
      <pane ySplit="7" topLeftCell="A217" activePane="bottomLeft" state="frozen"/>
      <selection sqref="A1:A3"/>
      <selection pane="bottomLeft" activeCell="H233" sqref="H23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0+O8+O21+O30+O39+O44+O49+O86+O131+O232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696</v>
      </c>
      <c r="I3" s="40">
        <f>0+I8+I21+I30+I39+I44+I49+I86+I131+I232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696</v>
      </c>
      <c r="D4" s="2"/>
      <c r="E4" s="20" t="s">
        <v>697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498</v>
      </c>
      <c r="F8" s="21"/>
      <c r="G8" s="21"/>
      <c r="H8" s="21"/>
      <c r="I8" s="27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x14ac:dyDescent="0.2">
      <c r="A9" s="24" t="s">
        <v>45</v>
      </c>
      <c r="B9" s="28" t="s">
        <v>29</v>
      </c>
      <c r="C9" s="28" t="s">
        <v>141</v>
      </c>
      <c r="D9" s="24" t="s">
        <v>29</v>
      </c>
      <c r="E9" s="29" t="s">
        <v>142</v>
      </c>
      <c r="F9" s="30" t="s">
        <v>499</v>
      </c>
      <c r="G9" s="31">
        <v>1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4" t="s">
        <v>49</v>
      </c>
      <c r="E10" s="35" t="s">
        <v>50</v>
      </c>
    </row>
    <row r="11" spans="1:18" x14ac:dyDescent="0.2">
      <c r="A11" s="36" t="s">
        <v>51</v>
      </c>
      <c r="E11" s="37" t="s">
        <v>50</v>
      </c>
    </row>
    <row r="12" spans="1:18" x14ac:dyDescent="0.2">
      <c r="A12" t="s">
        <v>53</v>
      </c>
      <c r="E12" s="35" t="s">
        <v>54</v>
      </c>
    </row>
    <row r="13" spans="1:18" x14ac:dyDescent="0.2">
      <c r="A13" s="24" t="s">
        <v>45</v>
      </c>
      <c r="B13" s="28" t="s">
        <v>23</v>
      </c>
      <c r="C13" s="28" t="s">
        <v>500</v>
      </c>
      <c r="D13" s="24" t="s">
        <v>29</v>
      </c>
      <c r="E13" s="29" t="s">
        <v>501</v>
      </c>
      <c r="F13" s="30" t="s">
        <v>502</v>
      </c>
      <c r="G13" s="31">
        <v>1</v>
      </c>
      <c r="H13" s="32">
        <v>0</v>
      </c>
      <c r="I13" s="33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34" t="s">
        <v>49</v>
      </c>
      <c r="E14" s="35" t="s">
        <v>50</v>
      </c>
    </row>
    <row r="15" spans="1:18" x14ac:dyDescent="0.2">
      <c r="A15" s="36" t="s">
        <v>51</v>
      </c>
      <c r="E15" s="37" t="s">
        <v>50</v>
      </c>
    </row>
    <row r="16" spans="1:18" x14ac:dyDescent="0.2">
      <c r="A16" t="s">
        <v>53</v>
      </c>
      <c r="E16" s="35" t="s">
        <v>503</v>
      </c>
    </row>
    <row r="17" spans="1:18" x14ac:dyDescent="0.2">
      <c r="A17" s="24" t="s">
        <v>45</v>
      </c>
      <c r="B17" s="28" t="s">
        <v>22</v>
      </c>
      <c r="C17" s="28" t="s">
        <v>504</v>
      </c>
      <c r="D17" s="24" t="s">
        <v>29</v>
      </c>
      <c r="E17" s="29" t="s">
        <v>505</v>
      </c>
      <c r="F17" s="30" t="s">
        <v>135</v>
      </c>
      <c r="G17" s="31">
        <v>0.1</v>
      </c>
      <c r="H17" s="32">
        <v>0</v>
      </c>
      <c r="I17" s="33">
        <f>ROUND(ROUND(H17,2)*ROUND(G17,3),2)</f>
        <v>0</v>
      </c>
      <c r="O17">
        <f>(I17*21)/100</f>
        <v>0</v>
      </c>
      <c r="P17" t="s">
        <v>23</v>
      </c>
    </row>
    <row r="18" spans="1:18" x14ac:dyDescent="0.2">
      <c r="A18" s="34" t="s">
        <v>49</v>
      </c>
      <c r="E18" s="35" t="s">
        <v>50</v>
      </c>
    </row>
    <row r="19" spans="1:18" x14ac:dyDescent="0.2">
      <c r="A19" s="36" t="s">
        <v>51</v>
      </c>
      <c r="E19" s="37" t="s">
        <v>50</v>
      </c>
    </row>
    <row r="20" spans="1:18" ht="63.75" x14ac:dyDescent="0.2">
      <c r="A20" t="s">
        <v>53</v>
      </c>
      <c r="E20" s="35" t="s">
        <v>506</v>
      </c>
    </row>
    <row r="21" spans="1:18" ht="12.75" customHeight="1" x14ac:dyDescent="0.2">
      <c r="A21" s="12" t="s">
        <v>43</v>
      </c>
      <c r="B21" s="12"/>
      <c r="C21" s="38" t="s">
        <v>87</v>
      </c>
      <c r="D21" s="12"/>
      <c r="E21" s="26" t="s">
        <v>507</v>
      </c>
      <c r="F21" s="12"/>
      <c r="G21" s="12"/>
      <c r="H21" s="12"/>
      <c r="I21" s="39">
        <f>0+Q21</f>
        <v>0</v>
      </c>
      <c r="O21">
        <f>0+R21</f>
        <v>0</v>
      </c>
      <c r="Q21">
        <f>0+I22+I26</f>
        <v>0</v>
      </c>
      <c r="R21">
        <f>0+O22+O26</f>
        <v>0</v>
      </c>
    </row>
    <row r="22" spans="1:18" x14ac:dyDescent="0.2">
      <c r="A22" s="24" t="s">
        <v>45</v>
      </c>
      <c r="B22" s="28" t="s">
        <v>33</v>
      </c>
      <c r="C22" s="28" t="s">
        <v>508</v>
      </c>
      <c r="D22" s="24" t="s">
        <v>29</v>
      </c>
      <c r="E22" s="29" t="s">
        <v>509</v>
      </c>
      <c r="F22" s="30" t="s">
        <v>48</v>
      </c>
      <c r="G22" s="31">
        <v>27</v>
      </c>
      <c r="H22" s="32">
        <v>0</v>
      </c>
      <c r="I22" s="33">
        <f>ROUND(ROUND(H22,2)*ROUND(G22,3),2)</f>
        <v>0</v>
      </c>
      <c r="O22">
        <f>(I22*21)/100</f>
        <v>0</v>
      </c>
      <c r="P22" t="s">
        <v>23</v>
      </c>
    </row>
    <row r="23" spans="1:18" x14ac:dyDescent="0.2">
      <c r="A23" s="34" t="s">
        <v>49</v>
      </c>
      <c r="E23" s="35" t="s">
        <v>50</v>
      </c>
    </row>
    <row r="24" spans="1:18" x14ac:dyDescent="0.2">
      <c r="A24" s="36" t="s">
        <v>51</v>
      </c>
      <c r="E24" s="37" t="s">
        <v>50</v>
      </c>
    </row>
    <row r="25" spans="1:18" x14ac:dyDescent="0.2">
      <c r="A25" t="s">
        <v>53</v>
      </c>
      <c r="E25" s="35" t="s">
        <v>54</v>
      </c>
    </row>
    <row r="26" spans="1:18" x14ac:dyDescent="0.2">
      <c r="A26" s="24" t="s">
        <v>45</v>
      </c>
      <c r="B26" s="28" t="s">
        <v>35</v>
      </c>
      <c r="C26" s="28" t="s">
        <v>510</v>
      </c>
      <c r="D26" s="24" t="s">
        <v>29</v>
      </c>
      <c r="E26" s="29" t="s">
        <v>511</v>
      </c>
      <c r="F26" s="30" t="s">
        <v>512</v>
      </c>
      <c r="G26" s="31">
        <v>33.96</v>
      </c>
      <c r="H26" s="32">
        <v>0</v>
      </c>
      <c r="I26" s="33">
        <f>ROUND(ROUND(H26,2)*ROUND(G26,3),2)</f>
        <v>0</v>
      </c>
      <c r="O26">
        <f>(I26*21)/100</f>
        <v>0</v>
      </c>
      <c r="P26" t="s">
        <v>23</v>
      </c>
    </row>
    <row r="27" spans="1:18" x14ac:dyDescent="0.2">
      <c r="A27" s="34" t="s">
        <v>49</v>
      </c>
      <c r="E27" s="35" t="s">
        <v>518</v>
      </c>
    </row>
    <row r="28" spans="1:18" x14ac:dyDescent="0.2">
      <c r="A28" s="36" t="s">
        <v>51</v>
      </c>
      <c r="E28" s="37" t="s">
        <v>50</v>
      </c>
    </row>
    <row r="29" spans="1:18" x14ac:dyDescent="0.2">
      <c r="A29" t="s">
        <v>53</v>
      </c>
      <c r="E29" s="35" t="s">
        <v>54</v>
      </c>
    </row>
    <row r="30" spans="1:18" ht="12.75" customHeight="1" x14ac:dyDescent="0.2">
      <c r="A30" s="12" t="s">
        <v>43</v>
      </c>
      <c r="B30" s="12"/>
      <c r="C30" s="38" t="s">
        <v>89</v>
      </c>
      <c r="D30" s="12"/>
      <c r="E30" s="26" t="s">
        <v>519</v>
      </c>
      <c r="F30" s="12"/>
      <c r="G30" s="12"/>
      <c r="H30" s="12"/>
      <c r="I30" s="39">
        <f>0+Q30</f>
        <v>0</v>
      </c>
      <c r="O30">
        <f>0+R30</f>
        <v>0</v>
      </c>
      <c r="Q30">
        <f>0+I31+I35</f>
        <v>0</v>
      </c>
      <c r="R30">
        <f>0+O31+O35</f>
        <v>0</v>
      </c>
    </row>
    <row r="31" spans="1:18" x14ac:dyDescent="0.2">
      <c r="A31" s="24" t="s">
        <v>45</v>
      </c>
      <c r="B31" s="28" t="s">
        <v>37</v>
      </c>
      <c r="C31" s="28" t="s">
        <v>94</v>
      </c>
      <c r="D31" s="24" t="s">
        <v>29</v>
      </c>
      <c r="E31" s="29" t="s">
        <v>95</v>
      </c>
      <c r="F31" s="30" t="s">
        <v>73</v>
      </c>
      <c r="G31" s="31">
        <v>18</v>
      </c>
      <c r="H31" s="32">
        <v>0</v>
      </c>
      <c r="I31" s="33">
        <f>ROUND(ROUND(H31,2)*ROUND(G31,3),2)</f>
        <v>0</v>
      </c>
      <c r="O31">
        <f>(I31*21)/100</f>
        <v>0</v>
      </c>
      <c r="P31" t="s">
        <v>23</v>
      </c>
    </row>
    <row r="32" spans="1:18" x14ac:dyDescent="0.2">
      <c r="A32" s="34" t="s">
        <v>49</v>
      </c>
      <c r="E32" s="35" t="s">
        <v>50</v>
      </c>
    </row>
    <row r="33" spans="1:18" x14ac:dyDescent="0.2">
      <c r="A33" s="36" t="s">
        <v>51</v>
      </c>
      <c r="E33" s="37" t="s">
        <v>50</v>
      </c>
    </row>
    <row r="34" spans="1:18" x14ac:dyDescent="0.2">
      <c r="A34" t="s">
        <v>53</v>
      </c>
      <c r="E34" s="35" t="s">
        <v>54</v>
      </c>
    </row>
    <row r="35" spans="1:18" ht="25.5" x14ac:dyDescent="0.2">
      <c r="A35" s="24" t="s">
        <v>45</v>
      </c>
      <c r="B35" s="28" t="s">
        <v>67</v>
      </c>
      <c r="C35" s="28" t="s">
        <v>520</v>
      </c>
      <c r="D35" s="24" t="s">
        <v>29</v>
      </c>
      <c r="E35" s="29" t="s">
        <v>521</v>
      </c>
      <c r="F35" s="30" t="s">
        <v>73</v>
      </c>
      <c r="G35" s="31">
        <v>14</v>
      </c>
      <c r="H35" s="32">
        <v>0</v>
      </c>
      <c r="I35" s="33">
        <f>ROUND(ROUND(H35,2)*ROUND(G35,3),2)</f>
        <v>0</v>
      </c>
      <c r="O35">
        <f>(I35*21)/100</f>
        <v>0</v>
      </c>
      <c r="P35" t="s">
        <v>23</v>
      </c>
    </row>
    <row r="36" spans="1:18" x14ac:dyDescent="0.2">
      <c r="A36" s="34" t="s">
        <v>49</v>
      </c>
      <c r="E36" s="35" t="s">
        <v>50</v>
      </c>
    </row>
    <row r="37" spans="1:18" x14ac:dyDescent="0.2">
      <c r="A37" s="36" t="s">
        <v>51</v>
      </c>
      <c r="E37" s="37" t="s">
        <v>50</v>
      </c>
    </row>
    <row r="38" spans="1:18" x14ac:dyDescent="0.2">
      <c r="A38" t="s">
        <v>53</v>
      </c>
      <c r="E38" s="35" t="s">
        <v>522</v>
      </c>
    </row>
    <row r="39" spans="1:18" ht="12.75" customHeight="1" x14ac:dyDescent="0.2">
      <c r="A39" s="12" t="s">
        <v>43</v>
      </c>
      <c r="B39" s="12"/>
      <c r="C39" s="38" t="s">
        <v>97</v>
      </c>
      <c r="D39" s="12"/>
      <c r="E39" s="26" t="s">
        <v>523</v>
      </c>
      <c r="F39" s="12"/>
      <c r="G39" s="12"/>
      <c r="H39" s="12"/>
      <c r="I39" s="39">
        <f>0+Q39</f>
        <v>0</v>
      </c>
      <c r="O39">
        <f>0+R39</f>
        <v>0</v>
      </c>
      <c r="Q39">
        <f>0+I40</f>
        <v>0</v>
      </c>
      <c r="R39">
        <f>0+O40</f>
        <v>0</v>
      </c>
    </row>
    <row r="40" spans="1:18" x14ac:dyDescent="0.2">
      <c r="A40" s="24" t="s">
        <v>45</v>
      </c>
      <c r="B40" s="28" t="s">
        <v>70</v>
      </c>
      <c r="C40" s="28" t="s">
        <v>57</v>
      </c>
      <c r="D40" s="24" t="s">
        <v>29</v>
      </c>
      <c r="E40" s="29" t="s">
        <v>58</v>
      </c>
      <c r="F40" s="30" t="s">
        <v>48</v>
      </c>
      <c r="G40" s="31">
        <v>5</v>
      </c>
      <c r="H40" s="32">
        <v>0</v>
      </c>
      <c r="I40" s="33">
        <f>ROUND(ROUND(H40,2)*ROUND(G40,3),2)</f>
        <v>0</v>
      </c>
      <c r="O40">
        <f>(I40*21)/100</f>
        <v>0</v>
      </c>
      <c r="P40" t="s">
        <v>23</v>
      </c>
    </row>
    <row r="41" spans="1:18" x14ac:dyDescent="0.2">
      <c r="A41" s="34" t="s">
        <v>49</v>
      </c>
      <c r="E41" s="35" t="s">
        <v>50</v>
      </c>
    </row>
    <row r="42" spans="1:18" x14ac:dyDescent="0.2">
      <c r="A42" s="36" t="s">
        <v>51</v>
      </c>
      <c r="E42" s="37" t="s">
        <v>50</v>
      </c>
    </row>
    <row r="43" spans="1:18" x14ac:dyDescent="0.2">
      <c r="A43" t="s">
        <v>53</v>
      </c>
      <c r="E43" s="35" t="s">
        <v>54</v>
      </c>
    </row>
    <row r="44" spans="1:18" ht="12.75" customHeight="1" x14ac:dyDescent="0.2">
      <c r="A44" s="12" t="s">
        <v>43</v>
      </c>
      <c r="B44" s="12"/>
      <c r="C44" s="38" t="s">
        <v>100</v>
      </c>
      <c r="D44" s="12"/>
      <c r="E44" s="26" t="s">
        <v>524</v>
      </c>
      <c r="F44" s="12"/>
      <c r="G44" s="12"/>
      <c r="H44" s="12"/>
      <c r="I44" s="39">
        <f>0+Q44</f>
        <v>0</v>
      </c>
      <c r="O44">
        <f>0+R44</f>
        <v>0</v>
      </c>
      <c r="Q44">
        <f>0+I45</f>
        <v>0</v>
      </c>
      <c r="R44">
        <f>0+O45</f>
        <v>0</v>
      </c>
    </row>
    <row r="45" spans="1:18" x14ac:dyDescent="0.2">
      <c r="A45" s="24" t="s">
        <v>45</v>
      </c>
      <c r="B45" s="28" t="s">
        <v>40</v>
      </c>
      <c r="C45" s="28" t="s">
        <v>525</v>
      </c>
      <c r="D45" s="24" t="s">
        <v>29</v>
      </c>
      <c r="E45" s="29" t="s">
        <v>526</v>
      </c>
      <c r="F45" s="30" t="s">
        <v>78</v>
      </c>
      <c r="G45" s="31">
        <v>45</v>
      </c>
      <c r="H45" s="32">
        <v>0</v>
      </c>
      <c r="I45" s="33">
        <f>ROUND(ROUND(H45,2)*ROUND(G45,3),2)</f>
        <v>0</v>
      </c>
      <c r="O45">
        <f>(I45*21)/100</f>
        <v>0</v>
      </c>
      <c r="P45" t="s">
        <v>23</v>
      </c>
    </row>
    <row r="46" spans="1:18" x14ac:dyDescent="0.2">
      <c r="A46" s="34" t="s">
        <v>49</v>
      </c>
      <c r="E46" s="35" t="s">
        <v>50</v>
      </c>
    </row>
    <row r="47" spans="1:18" x14ac:dyDescent="0.2">
      <c r="A47" s="36" t="s">
        <v>51</v>
      </c>
      <c r="E47" s="37" t="s">
        <v>50</v>
      </c>
    </row>
    <row r="48" spans="1:18" x14ac:dyDescent="0.2">
      <c r="A48" t="s">
        <v>53</v>
      </c>
      <c r="E48" s="35" t="s">
        <v>50</v>
      </c>
    </row>
    <row r="49" spans="1:18" ht="12.75" customHeight="1" x14ac:dyDescent="0.2">
      <c r="A49" s="12" t="s">
        <v>43</v>
      </c>
      <c r="B49" s="12"/>
      <c r="C49" s="38" t="s">
        <v>269</v>
      </c>
      <c r="D49" s="12"/>
      <c r="E49" s="26" t="s">
        <v>527</v>
      </c>
      <c r="F49" s="12"/>
      <c r="G49" s="12"/>
      <c r="H49" s="12"/>
      <c r="I49" s="39">
        <f>0+Q49</f>
        <v>0</v>
      </c>
      <c r="O49">
        <f>0+R49</f>
        <v>0</v>
      </c>
      <c r="Q49">
        <f>0+I50+I54+I58+I62+I66+I70+I74+I78+I82</f>
        <v>0</v>
      </c>
      <c r="R49">
        <f>0+O50+O54+O58+O62+O66+O70+O74+O78+O82</f>
        <v>0</v>
      </c>
    </row>
    <row r="50" spans="1:18" ht="25.5" x14ac:dyDescent="0.2">
      <c r="A50" s="24" t="s">
        <v>45</v>
      </c>
      <c r="B50" s="28" t="s">
        <v>42</v>
      </c>
      <c r="C50" s="28" t="s">
        <v>528</v>
      </c>
      <c r="D50" s="24" t="s">
        <v>29</v>
      </c>
      <c r="E50" s="29" t="s">
        <v>529</v>
      </c>
      <c r="F50" s="30" t="s">
        <v>110</v>
      </c>
      <c r="G50" s="31">
        <v>12</v>
      </c>
      <c r="H50" s="32">
        <v>0</v>
      </c>
      <c r="I50" s="33">
        <f>ROUND(ROUND(H50,2)*ROUND(G50,3),2)</f>
        <v>0</v>
      </c>
      <c r="O50">
        <f>(I50*21)/100</f>
        <v>0</v>
      </c>
      <c r="P50" t="s">
        <v>23</v>
      </c>
    </row>
    <row r="51" spans="1:18" x14ac:dyDescent="0.2">
      <c r="A51" s="34" t="s">
        <v>49</v>
      </c>
      <c r="E51" s="35" t="s">
        <v>50</v>
      </c>
    </row>
    <row r="52" spans="1:18" x14ac:dyDescent="0.2">
      <c r="A52" s="36" t="s">
        <v>51</v>
      </c>
      <c r="E52" s="37" t="s">
        <v>50</v>
      </c>
    </row>
    <row r="53" spans="1:18" x14ac:dyDescent="0.2">
      <c r="A53" t="s">
        <v>53</v>
      </c>
      <c r="E53" s="35" t="s">
        <v>50</v>
      </c>
    </row>
    <row r="54" spans="1:18" x14ac:dyDescent="0.2">
      <c r="A54" s="24" t="s">
        <v>45</v>
      </c>
      <c r="B54" s="28" t="s">
        <v>79</v>
      </c>
      <c r="C54" s="28" t="s">
        <v>530</v>
      </c>
      <c r="D54" s="24" t="s">
        <v>29</v>
      </c>
      <c r="E54" s="29" t="s">
        <v>531</v>
      </c>
      <c r="F54" s="30" t="s">
        <v>110</v>
      </c>
      <c r="G54" s="31">
        <v>6</v>
      </c>
      <c r="H54" s="32">
        <v>0</v>
      </c>
      <c r="I54" s="33">
        <f>ROUND(ROUND(H54,2)*ROUND(G54,3),2)</f>
        <v>0</v>
      </c>
      <c r="O54">
        <f>(I54*21)/100</f>
        <v>0</v>
      </c>
      <c r="P54" t="s">
        <v>23</v>
      </c>
    </row>
    <row r="55" spans="1:18" x14ac:dyDescent="0.2">
      <c r="A55" s="34" t="s">
        <v>49</v>
      </c>
      <c r="E55" s="35" t="s">
        <v>50</v>
      </c>
    </row>
    <row r="56" spans="1:18" x14ac:dyDescent="0.2">
      <c r="A56" s="36" t="s">
        <v>51</v>
      </c>
      <c r="E56" s="37" t="s">
        <v>50</v>
      </c>
    </row>
    <row r="57" spans="1:18" x14ac:dyDescent="0.2">
      <c r="A57" t="s">
        <v>53</v>
      </c>
      <c r="E57" s="35" t="s">
        <v>50</v>
      </c>
    </row>
    <row r="58" spans="1:18" x14ac:dyDescent="0.2">
      <c r="A58" s="24" t="s">
        <v>45</v>
      </c>
      <c r="B58" s="28" t="s">
        <v>83</v>
      </c>
      <c r="C58" s="28" t="s">
        <v>535</v>
      </c>
      <c r="D58" s="24" t="s">
        <v>29</v>
      </c>
      <c r="E58" s="29" t="s">
        <v>536</v>
      </c>
      <c r="F58" s="30" t="s">
        <v>73</v>
      </c>
      <c r="G58" s="31">
        <v>67</v>
      </c>
      <c r="H58" s="32">
        <v>0</v>
      </c>
      <c r="I58" s="33">
        <f>ROUND(ROUND(H58,2)*ROUND(G58,3),2)</f>
        <v>0</v>
      </c>
      <c r="O58">
        <f>(I58*21)/100</f>
        <v>0</v>
      </c>
      <c r="P58" t="s">
        <v>23</v>
      </c>
    </row>
    <row r="59" spans="1:18" x14ac:dyDescent="0.2">
      <c r="A59" s="34" t="s">
        <v>49</v>
      </c>
      <c r="E59" s="35" t="s">
        <v>50</v>
      </c>
    </row>
    <row r="60" spans="1:18" x14ac:dyDescent="0.2">
      <c r="A60" s="36" t="s">
        <v>51</v>
      </c>
      <c r="E60" s="37" t="s">
        <v>50</v>
      </c>
    </row>
    <row r="61" spans="1:18" x14ac:dyDescent="0.2">
      <c r="A61" t="s">
        <v>53</v>
      </c>
      <c r="E61" s="35" t="s">
        <v>50</v>
      </c>
    </row>
    <row r="62" spans="1:18" x14ac:dyDescent="0.2">
      <c r="A62" s="24" t="s">
        <v>45</v>
      </c>
      <c r="B62" s="28" t="s">
        <v>87</v>
      </c>
      <c r="C62" s="28" t="s">
        <v>74</v>
      </c>
      <c r="D62" s="24" t="s">
        <v>29</v>
      </c>
      <c r="E62" s="29" t="s">
        <v>75</v>
      </c>
      <c r="F62" s="30" t="s">
        <v>73</v>
      </c>
      <c r="G62" s="31">
        <v>15</v>
      </c>
      <c r="H62" s="32">
        <v>0</v>
      </c>
      <c r="I62" s="33">
        <f>ROUND(ROUND(H62,2)*ROUND(G62,3),2)</f>
        <v>0</v>
      </c>
      <c r="O62">
        <f>(I62*21)/100</f>
        <v>0</v>
      </c>
      <c r="P62" t="s">
        <v>23</v>
      </c>
    </row>
    <row r="63" spans="1:18" x14ac:dyDescent="0.2">
      <c r="A63" s="34" t="s">
        <v>49</v>
      </c>
      <c r="E63" s="35" t="s">
        <v>50</v>
      </c>
    </row>
    <row r="64" spans="1:18" x14ac:dyDescent="0.2">
      <c r="A64" s="36" t="s">
        <v>51</v>
      </c>
      <c r="E64" s="37" t="s">
        <v>50</v>
      </c>
    </row>
    <row r="65" spans="1:16" x14ac:dyDescent="0.2">
      <c r="A65" t="s">
        <v>53</v>
      </c>
      <c r="E65" s="35" t="s">
        <v>50</v>
      </c>
    </row>
    <row r="66" spans="1:16" ht="25.5" x14ac:dyDescent="0.2">
      <c r="A66" s="24" t="s">
        <v>45</v>
      </c>
      <c r="B66" s="28" t="s">
        <v>89</v>
      </c>
      <c r="C66" s="28" t="s">
        <v>698</v>
      </c>
      <c r="D66" s="24" t="s">
        <v>29</v>
      </c>
      <c r="E66" s="29" t="s">
        <v>699</v>
      </c>
      <c r="F66" s="30" t="s">
        <v>73</v>
      </c>
      <c r="G66" s="31">
        <v>4</v>
      </c>
      <c r="H66" s="32">
        <v>0</v>
      </c>
      <c r="I66" s="33">
        <f>ROUND(ROUND(H66,2)*ROUND(G66,3),2)</f>
        <v>0</v>
      </c>
      <c r="O66">
        <f>(I66*21)/100</f>
        <v>0</v>
      </c>
      <c r="P66" t="s">
        <v>23</v>
      </c>
    </row>
    <row r="67" spans="1:16" x14ac:dyDescent="0.2">
      <c r="A67" s="34" t="s">
        <v>49</v>
      </c>
      <c r="E67" s="35" t="s">
        <v>50</v>
      </c>
    </row>
    <row r="68" spans="1:16" x14ac:dyDescent="0.2">
      <c r="A68" s="36" t="s">
        <v>51</v>
      </c>
      <c r="E68" s="37" t="s">
        <v>50</v>
      </c>
    </row>
    <row r="69" spans="1:16" x14ac:dyDescent="0.2">
      <c r="A69" t="s">
        <v>53</v>
      </c>
      <c r="E69" s="35" t="s">
        <v>50</v>
      </c>
    </row>
    <row r="70" spans="1:16" ht="25.5" x14ac:dyDescent="0.2">
      <c r="A70" s="24" t="s">
        <v>45</v>
      </c>
      <c r="B70" s="28" t="s">
        <v>93</v>
      </c>
      <c r="C70" s="28" t="s">
        <v>700</v>
      </c>
      <c r="D70" s="24" t="s">
        <v>29</v>
      </c>
      <c r="E70" s="29" t="s">
        <v>701</v>
      </c>
      <c r="F70" s="30" t="s">
        <v>73</v>
      </c>
      <c r="G70" s="31">
        <v>3</v>
      </c>
      <c r="H70" s="32">
        <v>0</v>
      </c>
      <c r="I70" s="33">
        <f>ROUND(ROUND(H70,2)*ROUND(G70,3),2)</f>
        <v>0</v>
      </c>
      <c r="O70">
        <f>(I70*21)/100</f>
        <v>0</v>
      </c>
      <c r="P70" t="s">
        <v>23</v>
      </c>
    </row>
    <row r="71" spans="1:16" x14ac:dyDescent="0.2">
      <c r="A71" s="34" t="s">
        <v>49</v>
      </c>
      <c r="E71" s="35" t="s">
        <v>50</v>
      </c>
    </row>
    <row r="72" spans="1:16" x14ac:dyDescent="0.2">
      <c r="A72" s="36" t="s">
        <v>51</v>
      </c>
      <c r="E72" s="37" t="s">
        <v>50</v>
      </c>
    </row>
    <row r="73" spans="1:16" x14ac:dyDescent="0.2">
      <c r="A73" t="s">
        <v>53</v>
      </c>
      <c r="E73" s="35" t="s">
        <v>50</v>
      </c>
    </row>
    <row r="74" spans="1:16" x14ac:dyDescent="0.2">
      <c r="A74" s="24" t="s">
        <v>45</v>
      </c>
      <c r="B74" s="28" t="s">
        <v>96</v>
      </c>
      <c r="C74" s="28" t="s">
        <v>702</v>
      </c>
      <c r="D74" s="24" t="s">
        <v>29</v>
      </c>
      <c r="E74" s="29" t="s">
        <v>703</v>
      </c>
      <c r="F74" s="30" t="s">
        <v>73</v>
      </c>
      <c r="G74" s="31">
        <v>15</v>
      </c>
      <c r="H74" s="32">
        <v>0</v>
      </c>
      <c r="I74" s="33">
        <f>ROUND(ROUND(H74,2)*ROUND(G74,3),2)</f>
        <v>0</v>
      </c>
      <c r="O74">
        <f>(I74*21)/100</f>
        <v>0</v>
      </c>
      <c r="P74" t="s">
        <v>23</v>
      </c>
    </row>
    <row r="75" spans="1:16" x14ac:dyDescent="0.2">
      <c r="A75" s="34" t="s">
        <v>49</v>
      </c>
      <c r="E75" s="35" t="s">
        <v>50</v>
      </c>
    </row>
    <row r="76" spans="1:16" x14ac:dyDescent="0.2">
      <c r="A76" s="36" t="s">
        <v>51</v>
      </c>
      <c r="E76" s="37" t="s">
        <v>50</v>
      </c>
    </row>
    <row r="77" spans="1:16" x14ac:dyDescent="0.2">
      <c r="A77" t="s">
        <v>53</v>
      </c>
      <c r="E77" s="35" t="s">
        <v>50</v>
      </c>
    </row>
    <row r="78" spans="1:16" ht="25.5" x14ac:dyDescent="0.2">
      <c r="A78" s="24" t="s">
        <v>45</v>
      </c>
      <c r="B78" s="28" t="s">
        <v>97</v>
      </c>
      <c r="C78" s="28" t="s">
        <v>119</v>
      </c>
      <c r="D78" s="24" t="s">
        <v>29</v>
      </c>
      <c r="E78" s="29" t="s">
        <v>704</v>
      </c>
      <c r="F78" s="30" t="s">
        <v>110</v>
      </c>
      <c r="G78" s="31">
        <v>1</v>
      </c>
      <c r="H78" s="32">
        <v>0</v>
      </c>
      <c r="I78" s="33">
        <f>ROUND(ROUND(H78,2)*ROUND(G78,3),2)</f>
        <v>0</v>
      </c>
      <c r="O78">
        <f>(I78*21)/100</f>
        <v>0</v>
      </c>
      <c r="P78" t="s">
        <v>23</v>
      </c>
    </row>
    <row r="79" spans="1:16" x14ac:dyDescent="0.2">
      <c r="A79" s="34" t="s">
        <v>49</v>
      </c>
      <c r="E79" s="35" t="s">
        <v>50</v>
      </c>
    </row>
    <row r="80" spans="1:16" x14ac:dyDescent="0.2">
      <c r="A80" s="36" t="s">
        <v>51</v>
      </c>
      <c r="E80" s="37" t="s">
        <v>50</v>
      </c>
    </row>
    <row r="81" spans="1:18" x14ac:dyDescent="0.2">
      <c r="A81" t="s">
        <v>53</v>
      </c>
      <c r="E81" s="35" t="s">
        <v>50</v>
      </c>
    </row>
    <row r="82" spans="1:18" ht="25.5" x14ac:dyDescent="0.2">
      <c r="A82" s="24" t="s">
        <v>45</v>
      </c>
      <c r="B82" s="28" t="s">
        <v>100</v>
      </c>
      <c r="C82" s="28" t="s">
        <v>705</v>
      </c>
      <c r="D82" s="24" t="s">
        <v>29</v>
      </c>
      <c r="E82" s="29" t="s">
        <v>706</v>
      </c>
      <c r="F82" s="30" t="s">
        <v>110</v>
      </c>
      <c r="G82" s="31">
        <v>1</v>
      </c>
      <c r="H82" s="32">
        <v>0</v>
      </c>
      <c r="I82" s="33">
        <f>ROUND(ROUND(H82,2)*ROUND(G82,3),2)</f>
        <v>0</v>
      </c>
      <c r="O82">
        <f>(I82*21)/100</f>
        <v>0</v>
      </c>
      <c r="P82" t="s">
        <v>23</v>
      </c>
    </row>
    <row r="83" spans="1:18" x14ac:dyDescent="0.2">
      <c r="A83" s="34" t="s">
        <v>49</v>
      </c>
      <c r="E83" s="35" t="s">
        <v>50</v>
      </c>
    </row>
    <row r="84" spans="1:18" x14ac:dyDescent="0.2">
      <c r="A84" s="36" t="s">
        <v>51</v>
      </c>
      <c r="E84" s="37" t="s">
        <v>50</v>
      </c>
    </row>
    <row r="85" spans="1:18" x14ac:dyDescent="0.2">
      <c r="A85" t="s">
        <v>53</v>
      </c>
      <c r="E85" s="35" t="s">
        <v>50</v>
      </c>
    </row>
    <row r="86" spans="1:18" ht="12.75" customHeight="1" x14ac:dyDescent="0.2">
      <c r="A86" s="12" t="s">
        <v>43</v>
      </c>
      <c r="B86" s="12"/>
      <c r="C86" s="38" t="s">
        <v>283</v>
      </c>
      <c r="D86" s="12"/>
      <c r="E86" s="26" t="s">
        <v>707</v>
      </c>
      <c r="F86" s="12"/>
      <c r="G86" s="12"/>
      <c r="H86" s="12"/>
      <c r="I86" s="39">
        <f>0+Q86</f>
        <v>0</v>
      </c>
      <c r="O86">
        <f>0+R86</f>
        <v>0</v>
      </c>
      <c r="Q86">
        <f>0+I87+I91+I95+I99+I103+I107+I111+I115+I119+I123+I127</f>
        <v>0</v>
      </c>
      <c r="R86">
        <f>0+O87+O91+O95+O99+O103+O107+O111+O115+O119+O123+O127</f>
        <v>0</v>
      </c>
    </row>
    <row r="87" spans="1:18" x14ac:dyDescent="0.2">
      <c r="A87" s="24" t="s">
        <v>45</v>
      </c>
      <c r="B87" s="28" t="s">
        <v>103</v>
      </c>
      <c r="C87" s="28" t="s">
        <v>708</v>
      </c>
      <c r="D87" s="24" t="s">
        <v>29</v>
      </c>
      <c r="E87" s="29" t="s">
        <v>709</v>
      </c>
      <c r="F87" s="30" t="s">
        <v>73</v>
      </c>
      <c r="G87" s="31">
        <v>18</v>
      </c>
      <c r="H87" s="32">
        <v>0</v>
      </c>
      <c r="I87" s="33">
        <f>ROUND(ROUND(H87,2)*ROUND(G87,3),2)</f>
        <v>0</v>
      </c>
      <c r="O87">
        <f>(I87*21)/100</f>
        <v>0</v>
      </c>
      <c r="P87" t="s">
        <v>23</v>
      </c>
    </row>
    <row r="88" spans="1:18" x14ac:dyDescent="0.2">
      <c r="A88" s="34" t="s">
        <v>49</v>
      </c>
      <c r="E88" s="35" t="s">
        <v>50</v>
      </c>
    </row>
    <row r="89" spans="1:18" x14ac:dyDescent="0.2">
      <c r="A89" s="36" t="s">
        <v>51</v>
      </c>
      <c r="E89" s="37" t="s">
        <v>50</v>
      </c>
    </row>
    <row r="90" spans="1:18" x14ac:dyDescent="0.2">
      <c r="A90" t="s">
        <v>53</v>
      </c>
      <c r="E90" s="35" t="s">
        <v>50</v>
      </c>
    </row>
    <row r="91" spans="1:18" x14ac:dyDescent="0.2">
      <c r="A91" s="24" t="s">
        <v>45</v>
      </c>
      <c r="B91" s="28" t="s">
        <v>107</v>
      </c>
      <c r="C91" s="28" t="s">
        <v>160</v>
      </c>
      <c r="D91" s="24" t="s">
        <v>29</v>
      </c>
      <c r="E91" s="29" t="s">
        <v>161</v>
      </c>
      <c r="F91" s="30" t="s">
        <v>110</v>
      </c>
      <c r="G91" s="31">
        <v>10</v>
      </c>
      <c r="H91" s="32">
        <v>0</v>
      </c>
      <c r="I91" s="33">
        <f>ROUND(ROUND(H91,2)*ROUND(G91,3),2)</f>
        <v>0</v>
      </c>
      <c r="O91">
        <f>(I91*21)/100</f>
        <v>0</v>
      </c>
      <c r="P91" t="s">
        <v>23</v>
      </c>
    </row>
    <row r="92" spans="1:18" x14ac:dyDescent="0.2">
      <c r="A92" s="34" t="s">
        <v>49</v>
      </c>
      <c r="E92" s="35" t="s">
        <v>50</v>
      </c>
    </row>
    <row r="93" spans="1:18" x14ac:dyDescent="0.2">
      <c r="A93" s="36" t="s">
        <v>51</v>
      </c>
      <c r="E93" s="37" t="s">
        <v>50</v>
      </c>
    </row>
    <row r="94" spans="1:18" x14ac:dyDescent="0.2">
      <c r="A94" t="s">
        <v>53</v>
      </c>
      <c r="E94" s="35" t="s">
        <v>50</v>
      </c>
    </row>
    <row r="95" spans="1:18" x14ac:dyDescent="0.2">
      <c r="A95" s="24" t="s">
        <v>45</v>
      </c>
      <c r="B95" s="28" t="s">
        <v>111</v>
      </c>
      <c r="C95" s="28" t="s">
        <v>166</v>
      </c>
      <c r="D95" s="24" t="s">
        <v>29</v>
      </c>
      <c r="E95" s="29" t="s">
        <v>710</v>
      </c>
      <c r="F95" s="30" t="s">
        <v>110</v>
      </c>
      <c r="G95" s="31">
        <v>3</v>
      </c>
      <c r="H95" s="32">
        <v>0</v>
      </c>
      <c r="I95" s="33">
        <f>ROUND(ROUND(H95,2)*ROUND(G95,3),2)</f>
        <v>0</v>
      </c>
      <c r="O95">
        <f>(I95*21)/100</f>
        <v>0</v>
      </c>
      <c r="P95" t="s">
        <v>23</v>
      </c>
    </row>
    <row r="96" spans="1:18" x14ac:dyDescent="0.2">
      <c r="A96" s="34" t="s">
        <v>49</v>
      </c>
      <c r="E96" s="35" t="s">
        <v>50</v>
      </c>
    </row>
    <row r="97" spans="1:16" x14ac:dyDescent="0.2">
      <c r="A97" s="36" t="s">
        <v>51</v>
      </c>
      <c r="E97" s="37" t="s">
        <v>50</v>
      </c>
    </row>
    <row r="98" spans="1:16" x14ac:dyDescent="0.2">
      <c r="A98" t="s">
        <v>53</v>
      </c>
      <c r="E98" s="35" t="s">
        <v>50</v>
      </c>
    </row>
    <row r="99" spans="1:16" x14ac:dyDescent="0.2">
      <c r="A99" s="24" t="s">
        <v>45</v>
      </c>
      <c r="B99" s="28" t="s">
        <v>112</v>
      </c>
      <c r="C99" s="28" t="s">
        <v>172</v>
      </c>
      <c r="D99" s="24" t="s">
        <v>29</v>
      </c>
      <c r="E99" s="29" t="s">
        <v>711</v>
      </c>
      <c r="F99" s="30" t="s">
        <v>73</v>
      </c>
      <c r="G99" s="31">
        <v>17</v>
      </c>
      <c r="H99" s="32">
        <v>0</v>
      </c>
      <c r="I99" s="33">
        <f>ROUND(ROUND(H99,2)*ROUND(G99,3),2)</f>
        <v>0</v>
      </c>
      <c r="O99">
        <f>(I99*21)/100</f>
        <v>0</v>
      </c>
      <c r="P99" t="s">
        <v>23</v>
      </c>
    </row>
    <row r="100" spans="1:16" x14ac:dyDescent="0.2">
      <c r="A100" s="34" t="s">
        <v>49</v>
      </c>
      <c r="E100" s="35" t="s">
        <v>712</v>
      </c>
    </row>
    <row r="101" spans="1:16" x14ac:dyDescent="0.2">
      <c r="A101" s="36" t="s">
        <v>51</v>
      </c>
      <c r="E101" s="37" t="s">
        <v>50</v>
      </c>
    </row>
    <row r="102" spans="1:16" x14ac:dyDescent="0.2">
      <c r="A102" t="s">
        <v>53</v>
      </c>
      <c r="E102" s="35" t="s">
        <v>50</v>
      </c>
    </row>
    <row r="103" spans="1:16" ht="25.5" x14ac:dyDescent="0.2">
      <c r="A103" s="24" t="s">
        <v>45</v>
      </c>
      <c r="B103" s="28" t="s">
        <v>115</v>
      </c>
      <c r="C103" s="28" t="s">
        <v>179</v>
      </c>
      <c r="D103" s="24" t="s">
        <v>29</v>
      </c>
      <c r="E103" s="29" t="s">
        <v>180</v>
      </c>
      <c r="F103" s="30" t="s">
        <v>110</v>
      </c>
      <c r="G103" s="31">
        <v>6</v>
      </c>
      <c r="H103" s="32">
        <v>0</v>
      </c>
      <c r="I103" s="33">
        <f>ROUND(ROUND(H103,2)*ROUND(G103,3),2)</f>
        <v>0</v>
      </c>
      <c r="O103">
        <f>(I103*21)/100</f>
        <v>0</v>
      </c>
      <c r="P103" t="s">
        <v>23</v>
      </c>
    </row>
    <row r="104" spans="1:16" x14ac:dyDescent="0.2">
      <c r="A104" s="34" t="s">
        <v>49</v>
      </c>
      <c r="E104" s="35" t="s">
        <v>713</v>
      </c>
    </row>
    <row r="105" spans="1:16" x14ac:dyDescent="0.2">
      <c r="A105" s="36" t="s">
        <v>51</v>
      </c>
      <c r="E105" s="37" t="s">
        <v>50</v>
      </c>
    </row>
    <row r="106" spans="1:16" x14ac:dyDescent="0.2">
      <c r="A106" t="s">
        <v>53</v>
      </c>
      <c r="E106" s="35" t="s">
        <v>50</v>
      </c>
    </row>
    <row r="107" spans="1:16" x14ac:dyDescent="0.2">
      <c r="A107" s="24" t="s">
        <v>45</v>
      </c>
      <c r="B107" s="28" t="s">
        <v>118</v>
      </c>
      <c r="C107" s="28" t="s">
        <v>714</v>
      </c>
      <c r="D107" s="24" t="s">
        <v>29</v>
      </c>
      <c r="E107" s="29" t="s">
        <v>715</v>
      </c>
      <c r="F107" s="30" t="s">
        <v>110</v>
      </c>
      <c r="G107" s="31">
        <v>1</v>
      </c>
      <c r="H107" s="32">
        <v>0</v>
      </c>
      <c r="I107" s="33">
        <f>ROUND(ROUND(H107,2)*ROUND(G107,3),2)</f>
        <v>0</v>
      </c>
      <c r="O107">
        <f>(I107*21)/100</f>
        <v>0</v>
      </c>
      <c r="P107" t="s">
        <v>23</v>
      </c>
    </row>
    <row r="108" spans="1:16" x14ac:dyDescent="0.2">
      <c r="A108" s="34" t="s">
        <v>49</v>
      </c>
      <c r="E108" s="35" t="s">
        <v>716</v>
      </c>
    </row>
    <row r="109" spans="1:16" x14ac:dyDescent="0.2">
      <c r="A109" s="36" t="s">
        <v>51</v>
      </c>
      <c r="E109" s="37" t="s">
        <v>50</v>
      </c>
    </row>
    <row r="110" spans="1:16" x14ac:dyDescent="0.2">
      <c r="A110" t="s">
        <v>53</v>
      </c>
      <c r="E110" s="35" t="s">
        <v>50</v>
      </c>
    </row>
    <row r="111" spans="1:16" ht="25.5" x14ac:dyDescent="0.2">
      <c r="A111" s="24" t="s">
        <v>45</v>
      </c>
      <c r="B111" s="28" t="s">
        <v>121</v>
      </c>
      <c r="C111" s="28" t="s">
        <v>717</v>
      </c>
      <c r="D111" s="24" t="s">
        <v>29</v>
      </c>
      <c r="E111" s="29" t="s">
        <v>718</v>
      </c>
      <c r="F111" s="30" t="s">
        <v>110</v>
      </c>
      <c r="G111" s="31">
        <v>1</v>
      </c>
      <c r="H111" s="32">
        <v>0</v>
      </c>
      <c r="I111" s="33">
        <f>ROUND(ROUND(H111,2)*ROUND(G111,3),2)</f>
        <v>0</v>
      </c>
      <c r="O111">
        <f>(I111*21)/100</f>
        <v>0</v>
      </c>
      <c r="P111" t="s">
        <v>23</v>
      </c>
    </row>
    <row r="112" spans="1:16" x14ac:dyDescent="0.2">
      <c r="A112" s="34" t="s">
        <v>49</v>
      </c>
      <c r="E112" s="35" t="s">
        <v>50</v>
      </c>
    </row>
    <row r="113" spans="1:16" x14ac:dyDescent="0.2">
      <c r="A113" s="36" t="s">
        <v>51</v>
      </c>
      <c r="E113" s="37" t="s">
        <v>50</v>
      </c>
    </row>
    <row r="114" spans="1:16" x14ac:dyDescent="0.2">
      <c r="A114" t="s">
        <v>53</v>
      </c>
      <c r="E114" s="35" t="s">
        <v>50</v>
      </c>
    </row>
    <row r="115" spans="1:16" x14ac:dyDescent="0.2">
      <c r="A115" s="24" t="s">
        <v>45</v>
      </c>
      <c r="B115" s="28" t="s">
        <v>124</v>
      </c>
      <c r="C115" s="28" t="s">
        <v>719</v>
      </c>
      <c r="D115" s="24" t="s">
        <v>29</v>
      </c>
      <c r="E115" s="29" t="s">
        <v>720</v>
      </c>
      <c r="F115" s="30" t="s">
        <v>368</v>
      </c>
      <c r="G115" s="31">
        <v>8</v>
      </c>
      <c r="H115" s="32">
        <v>0</v>
      </c>
      <c r="I115" s="33">
        <f>ROUND(ROUND(H115,2)*ROUND(G115,3),2)</f>
        <v>0</v>
      </c>
      <c r="O115">
        <f>(I115*21)/100</f>
        <v>0</v>
      </c>
      <c r="P115" t="s">
        <v>23</v>
      </c>
    </row>
    <row r="116" spans="1:16" x14ac:dyDescent="0.2">
      <c r="A116" s="34" t="s">
        <v>49</v>
      </c>
      <c r="E116" s="35" t="s">
        <v>50</v>
      </c>
    </row>
    <row r="117" spans="1:16" x14ac:dyDescent="0.2">
      <c r="A117" s="36" t="s">
        <v>51</v>
      </c>
      <c r="E117" s="37" t="s">
        <v>50</v>
      </c>
    </row>
    <row r="118" spans="1:16" x14ac:dyDescent="0.2">
      <c r="A118" t="s">
        <v>53</v>
      </c>
      <c r="E118" s="35" t="s">
        <v>50</v>
      </c>
    </row>
    <row r="119" spans="1:16" x14ac:dyDescent="0.2">
      <c r="A119" s="24" t="s">
        <v>45</v>
      </c>
      <c r="B119" s="28" t="s">
        <v>127</v>
      </c>
      <c r="C119" s="28" t="s">
        <v>721</v>
      </c>
      <c r="D119" s="24" t="s">
        <v>29</v>
      </c>
      <c r="E119" s="29" t="s">
        <v>558</v>
      </c>
      <c r="F119" s="30" t="s">
        <v>110</v>
      </c>
      <c r="G119" s="31">
        <v>3</v>
      </c>
      <c r="H119" s="32">
        <v>0</v>
      </c>
      <c r="I119" s="33">
        <f>ROUND(ROUND(H119,2)*ROUND(G119,3),2)</f>
        <v>0</v>
      </c>
      <c r="O119">
        <f>(I119*21)/100</f>
        <v>0</v>
      </c>
      <c r="P119" t="s">
        <v>23</v>
      </c>
    </row>
    <row r="120" spans="1:16" x14ac:dyDescent="0.2">
      <c r="A120" s="34" t="s">
        <v>49</v>
      </c>
      <c r="E120" s="35" t="s">
        <v>722</v>
      </c>
    </row>
    <row r="121" spans="1:16" ht="140.25" x14ac:dyDescent="0.2">
      <c r="A121" s="36" t="s">
        <v>51</v>
      </c>
      <c r="E121" s="37" t="s">
        <v>723</v>
      </c>
    </row>
    <row r="122" spans="1:16" x14ac:dyDescent="0.2">
      <c r="A122" t="s">
        <v>53</v>
      </c>
      <c r="E122" s="35" t="s">
        <v>50</v>
      </c>
    </row>
    <row r="123" spans="1:16" x14ac:dyDescent="0.2">
      <c r="A123" s="24" t="s">
        <v>45</v>
      </c>
      <c r="B123" s="28" t="s">
        <v>132</v>
      </c>
      <c r="C123" s="28" t="s">
        <v>724</v>
      </c>
      <c r="D123" s="24" t="s">
        <v>29</v>
      </c>
      <c r="E123" s="29" t="s">
        <v>562</v>
      </c>
      <c r="F123" s="30" t="s">
        <v>110</v>
      </c>
      <c r="G123" s="31">
        <v>3</v>
      </c>
      <c r="H123" s="32">
        <v>0</v>
      </c>
      <c r="I123" s="33">
        <f>ROUND(ROUND(H123,2)*ROUND(G123,3),2)</f>
        <v>0</v>
      </c>
      <c r="O123">
        <f>(I123*21)/100</f>
        <v>0</v>
      </c>
      <c r="P123" t="s">
        <v>23</v>
      </c>
    </row>
    <row r="124" spans="1:16" x14ac:dyDescent="0.2">
      <c r="A124" s="34" t="s">
        <v>49</v>
      </c>
      <c r="E124" s="35" t="s">
        <v>722</v>
      </c>
    </row>
    <row r="125" spans="1:16" x14ac:dyDescent="0.2">
      <c r="A125" s="36" t="s">
        <v>51</v>
      </c>
      <c r="E125" s="37" t="s">
        <v>50</v>
      </c>
    </row>
    <row r="126" spans="1:16" ht="140.25" x14ac:dyDescent="0.2">
      <c r="A126" t="s">
        <v>53</v>
      </c>
      <c r="E126" s="35" t="s">
        <v>563</v>
      </c>
    </row>
    <row r="127" spans="1:16" x14ac:dyDescent="0.2">
      <c r="A127" s="24" t="s">
        <v>45</v>
      </c>
      <c r="B127" s="28" t="s">
        <v>140</v>
      </c>
      <c r="C127" s="28" t="s">
        <v>725</v>
      </c>
      <c r="D127" s="24" t="s">
        <v>29</v>
      </c>
      <c r="E127" s="29" t="s">
        <v>726</v>
      </c>
      <c r="F127" s="30" t="s">
        <v>110</v>
      </c>
      <c r="G127" s="31">
        <v>1</v>
      </c>
      <c r="H127" s="32">
        <v>0</v>
      </c>
      <c r="I127" s="33">
        <f>ROUND(ROUND(H127,2)*ROUND(G127,3),2)</f>
        <v>0</v>
      </c>
      <c r="O127">
        <f>(I127*21)/100</f>
        <v>0</v>
      </c>
      <c r="P127" t="s">
        <v>23</v>
      </c>
    </row>
    <row r="128" spans="1:16" x14ac:dyDescent="0.2">
      <c r="A128" s="34" t="s">
        <v>49</v>
      </c>
      <c r="E128" s="35" t="s">
        <v>50</v>
      </c>
    </row>
    <row r="129" spans="1:18" ht="127.5" x14ac:dyDescent="0.2">
      <c r="A129" s="36" t="s">
        <v>51</v>
      </c>
      <c r="E129" s="37" t="s">
        <v>727</v>
      </c>
    </row>
    <row r="130" spans="1:18" x14ac:dyDescent="0.2">
      <c r="A130" t="s">
        <v>53</v>
      </c>
      <c r="E130" s="35" t="s">
        <v>50</v>
      </c>
    </row>
    <row r="131" spans="1:18" ht="12.75" customHeight="1" x14ac:dyDescent="0.2">
      <c r="A131" s="12" t="s">
        <v>43</v>
      </c>
      <c r="B131" s="12"/>
      <c r="C131" s="38" t="s">
        <v>138</v>
      </c>
      <c r="D131" s="12"/>
      <c r="E131" s="26" t="s">
        <v>728</v>
      </c>
      <c r="F131" s="12"/>
      <c r="G131" s="12"/>
      <c r="H131" s="12"/>
      <c r="I131" s="39">
        <f>0+Q131</f>
        <v>0</v>
      </c>
      <c r="O131">
        <f>0+R131</f>
        <v>0</v>
      </c>
      <c r="Q131">
        <f>0+I132+I136+I140+I144+I148+I152+I156+I160+I164+I168+I172+I176+I180+I184+I188+I192+I196+I200+I204+I208+I212+I216+I220+I224+I228</f>
        <v>0</v>
      </c>
      <c r="R131">
        <f>0+O132+O136+O140+O144+O148+O152+O156+O160+O164+O168+O172+O176+O180+O184+O188+O192+O196+O200+O204+O208+O212+O216+O220+O224+O228</f>
        <v>0</v>
      </c>
    </row>
    <row r="132" spans="1:18" x14ac:dyDescent="0.2">
      <c r="A132" s="24" t="s">
        <v>45</v>
      </c>
      <c r="B132" s="28" t="s">
        <v>145</v>
      </c>
      <c r="C132" s="28" t="s">
        <v>729</v>
      </c>
      <c r="D132" s="24" t="s">
        <v>29</v>
      </c>
      <c r="E132" s="29" t="s">
        <v>730</v>
      </c>
      <c r="F132" s="30" t="s">
        <v>110</v>
      </c>
      <c r="G132" s="31">
        <v>1</v>
      </c>
      <c r="H132" s="32">
        <v>0</v>
      </c>
      <c r="I132" s="33">
        <f>ROUND(ROUND(H132,2)*ROUND(G132,3),2)</f>
        <v>0</v>
      </c>
      <c r="O132">
        <f>(I132*21)/100</f>
        <v>0</v>
      </c>
      <c r="P132" t="s">
        <v>23</v>
      </c>
    </row>
    <row r="133" spans="1:18" x14ac:dyDescent="0.2">
      <c r="A133" s="34" t="s">
        <v>49</v>
      </c>
      <c r="E133" s="35" t="s">
        <v>50</v>
      </c>
    </row>
    <row r="134" spans="1:18" x14ac:dyDescent="0.2">
      <c r="A134" s="36" t="s">
        <v>51</v>
      </c>
      <c r="E134" s="37" t="s">
        <v>50</v>
      </c>
    </row>
    <row r="135" spans="1:18" ht="114.75" x14ac:dyDescent="0.2">
      <c r="A135" t="s">
        <v>53</v>
      </c>
      <c r="E135" s="35" t="s">
        <v>731</v>
      </c>
    </row>
    <row r="136" spans="1:18" x14ac:dyDescent="0.2">
      <c r="A136" s="24" t="s">
        <v>45</v>
      </c>
      <c r="B136" s="28" t="s">
        <v>148</v>
      </c>
      <c r="C136" s="28" t="s">
        <v>622</v>
      </c>
      <c r="D136" s="24" t="s">
        <v>29</v>
      </c>
      <c r="E136" s="29" t="s">
        <v>623</v>
      </c>
      <c r="F136" s="30" t="s">
        <v>110</v>
      </c>
      <c r="G136" s="31">
        <v>2</v>
      </c>
      <c r="H136" s="32">
        <v>0</v>
      </c>
      <c r="I136" s="33">
        <f>ROUND(ROUND(H136,2)*ROUND(G136,3),2)</f>
        <v>0</v>
      </c>
      <c r="O136">
        <f>(I136*21)/100</f>
        <v>0</v>
      </c>
      <c r="P136" t="s">
        <v>23</v>
      </c>
    </row>
    <row r="137" spans="1:18" x14ac:dyDescent="0.2">
      <c r="A137" s="34" t="s">
        <v>49</v>
      </c>
      <c r="E137" s="35" t="s">
        <v>50</v>
      </c>
    </row>
    <row r="138" spans="1:18" x14ac:dyDescent="0.2">
      <c r="A138" s="36" t="s">
        <v>51</v>
      </c>
      <c r="E138" s="37" t="s">
        <v>50</v>
      </c>
    </row>
    <row r="139" spans="1:18" x14ac:dyDescent="0.2">
      <c r="A139" t="s">
        <v>53</v>
      </c>
      <c r="E139" s="35" t="s">
        <v>50</v>
      </c>
    </row>
    <row r="140" spans="1:18" x14ac:dyDescent="0.2">
      <c r="A140" s="24" t="s">
        <v>45</v>
      </c>
      <c r="B140" s="28" t="s">
        <v>151</v>
      </c>
      <c r="C140" s="28" t="s">
        <v>645</v>
      </c>
      <c r="D140" s="24" t="s">
        <v>29</v>
      </c>
      <c r="E140" s="29" t="s">
        <v>732</v>
      </c>
      <c r="F140" s="30" t="s">
        <v>73</v>
      </c>
      <c r="G140" s="31">
        <v>1</v>
      </c>
      <c r="H140" s="32">
        <v>0</v>
      </c>
      <c r="I140" s="33">
        <f>ROUND(ROUND(H140,2)*ROUND(G140,3),2)</f>
        <v>0</v>
      </c>
      <c r="O140">
        <f>(I140*21)/100</f>
        <v>0</v>
      </c>
      <c r="P140" t="s">
        <v>23</v>
      </c>
    </row>
    <row r="141" spans="1:18" x14ac:dyDescent="0.2">
      <c r="A141" s="34" t="s">
        <v>49</v>
      </c>
      <c r="E141" s="35" t="s">
        <v>50</v>
      </c>
    </row>
    <row r="142" spans="1:18" x14ac:dyDescent="0.2">
      <c r="A142" s="36" t="s">
        <v>51</v>
      </c>
      <c r="E142" s="37" t="s">
        <v>50</v>
      </c>
    </row>
    <row r="143" spans="1:18" x14ac:dyDescent="0.2">
      <c r="A143" t="s">
        <v>53</v>
      </c>
      <c r="E143" s="35" t="s">
        <v>50</v>
      </c>
    </row>
    <row r="144" spans="1:18" x14ac:dyDescent="0.2">
      <c r="A144" s="24" t="s">
        <v>45</v>
      </c>
      <c r="B144" s="28" t="s">
        <v>153</v>
      </c>
      <c r="C144" s="28" t="s">
        <v>647</v>
      </c>
      <c r="D144" s="24" t="s">
        <v>29</v>
      </c>
      <c r="E144" s="29" t="s">
        <v>648</v>
      </c>
      <c r="F144" s="30" t="s">
        <v>73</v>
      </c>
      <c r="G144" s="31">
        <v>1</v>
      </c>
      <c r="H144" s="32">
        <v>0</v>
      </c>
      <c r="I144" s="33">
        <f>ROUND(ROUND(H144,2)*ROUND(G144,3),2)</f>
        <v>0</v>
      </c>
      <c r="O144">
        <f>(I144*21)/100</f>
        <v>0</v>
      </c>
      <c r="P144" t="s">
        <v>23</v>
      </c>
    </row>
    <row r="145" spans="1:16" x14ac:dyDescent="0.2">
      <c r="A145" s="34" t="s">
        <v>49</v>
      </c>
      <c r="E145" s="35" t="s">
        <v>50</v>
      </c>
    </row>
    <row r="146" spans="1:16" x14ac:dyDescent="0.2">
      <c r="A146" s="36" t="s">
        <v>51</v>
      </c>
      <c r="E146" s="37" t="s">
        <v>50</v>
      </c>
    </row>
    <row r="147" spans="1:16" x14ac:dyDescent="0.2">
      <c r="A147" t="s">
        <v>53</v>
      </c>
      <c r="E147" s="35" t="s">
        <v>50</v>
      </c>
    </row>
    <row r="148" spans="1:16" x14ac:dyDescent="0.2">
      <c r="A148" s="24" t="s">
        <v>45</v>
      </c>
      <c r="B148" s="28" t="s">
        <v>156</v>
      </c>
      <c r="C148" s="28" t="s">
        <v>733</v>
      </c>
      <c r="D148" s="24" t="s">
        <v>29</v>
      </c>
      <c r="E148" s="29" t="s">
        <v>734</v>
      </c>
      <c r="F148" s="30" t="s">
        <v>110</v>
      </c>
      <c r="G148" s="31">
        <v>1</v>
      </c>
      <c r="H148" s="32">
        <v>0</v>
      </c>
      <c r="I148" s="33">
        <f>ROUND(ROUND(H148,2)*ROUND(G148,3),2)</f>
        <v>0</v>
      </c>
      <c r="O148">
        <f>(I148*21)/100</f>
        <v>0</v>
      </c>
      <c r="P148" t="s">
        <v>23</v>
      </c>
    </row>
    <row r="149" spans="1:16" x14ac:dyDescent="0.2">
      <c r="A149" s="34" t="s">
        <v>49</v>
      </c>
      <c r="E149" s="35" t="s">
        <v>50</v>
      </c>
    </row>
    <row r="150" spans="1:16" x14ac:dyDescent="0.2">
      <c r="A150" s="36" t="s">
        <v>51</v>
      </c>
      <c r="E150" s="37" t="s">
        <v>50</v>
      </c>
    </row>
    <row r="151" spans="1:16" x14ac:dyDescent="0.2">
      <c r="A151" t="s">
        <v>53</v>
      </c>
      <c r="E151" s="35" t="s">
        <v>50</v>
      </c>
    </row>
    <row r="152" spans="1:16" x14ac:dyDescent="0.2">
      <c r="A152" s="24" t="s">
        <v>45</v>
      </c>
      <c r="B152" s="28" t="s">
        <v>159</v>
      </c>
      <c r="C152" s="28" t="s">
        <v>735</v>
      </c>
      <c r="D152" s="24" t="s">
        <v>29</v>
      </c>
      <c r="E152" s="29" t="s">
        <v>736</v>
      </c>
      <c r="F152" s="30" t="s">
        <v>110</v>
      </c>
      <c r="G152" s="31">
        <v>1</v>
      </c>
      <c r="H152" s="32">
        <v>0</v>
      </c>
      <c r="I152" s="33">
        <f>ROUND(ROUND(H152,2)*ROUND(G152,3),2)</f>
        <v>0</v>
      </c>
      <c r="O152">
        <f>(I152*21)/100</f>
        <v>0</v>
      </c>
      <c r="P152" t="s">
        <v>23</v>
      </c>
    </row>
    <row r="153" spans="1:16" x14ac:dyDescent="0.2">
      <c r="A153" s="34" t="s">
        <v>49</v>
      </c>
      <c r="E153" s="35" t="s">
        <v>50</v>
      </c>
    </row>
    <row r="154" spans="1:16" x14ac:dyDescent="0.2">
      <c r="A154" s="36" t="s">
        <v>51</v>
      </c>
      <c r="E154" s="37" t="s">
        <v>50</v>
      </c>
    </row>
    <row r="155" spans="1:16" x14ac:dyDescent="0.2">
      <c r="A155" t="s">
        <v>53</v>
      </c>
      <c r="E155" s="35" t="s">
        <v>50</v>
      </c>
    </row>
    <row r="156" spans="1:16" x14ac:dyDescent="0.2">
      <c r="A156" s="24" t="s">
        <v>45</v>
      </c>
      <c r="B156" s="28" t="s">
        <v>162</v>
      </c>
      <c r="C156" s="28" t="s">
        <v>737</v>
      </c>
      <c r="D156" s="24" t="s">
        <v>29</v>
      </c>
      <c r="E156" s="29" t="s">
        <v>738</v>
      </c>
      <c r="F156" s="30" t="s">
        <v>110</v>
      </c>
      <c r="G156" s="31">
        <v>1</v>
      </c>
      <c r="H156" s="32">
        <v>0</v>
      </c>
      <c r="I156" s="33">
        <f>ROUND(ROUND(H156,2)*ROUND(G156,3),2)</f>
        <v>0</v>
      </c>
      <c r="O156">
        <f>(I156*21)/100</f>
        <v>0</v>
      </c>
      <c r="P156" t="s">
        <v>23</v>
      </c>
    </row>
    <row r="157" spans="1:16" x14ac:dyDescent="0.2">
      <c r="A157" s="34" t="s">
        <v>49</v>
      </c>
      <c r="E157" s="35" t="s">
        <v>50</v>
      </c>
    </row>
    <row r="158" spans="1:16" x14ac:dyDescent="0.2">
      <c r="A158" s="36" t="s">
        <v>51</v>
      </c>
      <c r="E158" s="37" t="s">
        <v>50</v>
      </c>
    </row>
    <row r="159" spans="1:16" x14ac:dyDescent="0.2">
      <c r="A159" t="s">
        <v>53</v>
      </c>
      <c r="E159" s="35" t="s">
        <v>50</v>
      </c>
    </row>
    <row r="160" spans="1:16" x14ac:dyDescent="0.2">
      <c r="A160" s="24" t="s">
        <v>45</v>
      </c>
      <c r="B160" s="28" t="s">
        <v>165</v>
      </c>
      <c r="C160" s="28" t="s">
        <v>739</v>
      </c>
      <c r="D160" s="24" t="s">
        <v>29</v>
      </c>
      <c r="E160" s="29" t="s">
        <v>740</v>
      </c>
      <c r="F160" s="30" t="s">
        <v>110</v>
      </c>
      <c r="G160" s="31">
        <v>1</v>
      </c>
      <c r="H160" s="32">
        <v>0</v>
      </c>
      <c r="I160" s="33">
        <f>ROUND(ROUND(H160,2)*ROUND(G160,3),2)</f>
        <v>0</v>
      </c>
      <c r="O160">
        <f>(I160*21)/100</f>
        <v>0</v>
      </c>
      <c r="P160" t="s">
        <v>23</v>
      </c>
    </row>
    <row r="161" spans="1:16" x14ac:dyDescent="0.2">
      <c r="A161" s="34" t="s">
        <v>49</v>
      </c>
      <c r="E161" s="35" t="s">
        <v>50</v>
      </c>
    </row>
    <row r="162" spans="1:16" x14ac:dyDescent="0.2">
      <c r="A162" s="36" t="s">
        <v>51</v>
      </c>
      <c r="E162" s="37" t="s">
        <v>50</v>
      </c>
    </row>
    <row r="163" spans="1:16" x14ac:dyDescent="0.2">
      <c r="A163" t="s">
        <v>53</v>
      </c>
      <c r="E163" s="35" t="s">
        <v>50</v>
      </c>
    </row>
    <row r="164" spans="1:16" x14ac:dyDescent="0.2">
      <c r="A164" s="24" t="s">
        <v>45</v>
      </c>
      <c r="B164" s="28" t="s">
        <v>168</v>
      </c>
      <c r="C164" s="28" t="s">
        <v>741</v>
      </c>
      <c r="D164" s="24" t="s">
        <v>29</v>
      </c>
      <c r="E164" s="29" t="s">
        <v>742</v>
      </c>
      <c r="F164" s="30" t="s">
        <v>110</v>
      </c>
      <c r="G164" s="31">
        <v>1</v>
      </c>
      <c r="H164" s="32">
        <v>0</v>
      </c>
      <c r="I164" s="33">
        <f>ROUND(ROUND(H164,2)*ROUND(G164,3),2)</f>
        <v>0</v>
      </c>
      <c r="O164">
        <f>(I164*21)/100</f>
        <v>0</v>
      </c>
      <c r="P164" t="s">
        <v>23</v>
      </c>
    </row>
    <row r="165" spans="1:16" x14ac:dyDescent="0.2">
      <c r="A165" s="34" t="s">
        <v>49</v>
      </c>
      <c r="E165" s="35" t="s">
        <v>50</v>
      </c>
    </row>
    <row r="166" spans="1:16" x14ac:dyDescent="0.2">
      <c r="A166" s="36" t="s">
        <v>51</v>
      </c>
      <c r="E166" s="37" t="s">
        <v>50</v>
      </c>
    </row>
    <row r="167" spans="1:16" x14ac:dyDescent="0.2">
      <c r="A167" t="s">
        <v>53</v>
      </c>
      <c r="E167" s="35" t="s">
        <v>50</v>
      </c>
    </row>
    <row r="168" spans="1:16" x14ac:dyDescent="0.2">
      <c r="A168" s="24" t="s">
        <v>45</v>
      </c>
      <c r="B168" s="28" t="s">
        <v>171</v>
      </c>
      <c r="C168" s="28" t="s">
        <v>743</v>
      </c>
      <c r="D168" s="24" t="s">
        <v>29</v>
      </c>
      <c r="E168" s="29" t="s">
        <v>744</v>
      </c>
      <c r="F168" s="30" t="s">
        <v>110</v>
      </c>
      <c r="G168" s="31">
        <v>1</v>
      </c>
      <c r="H168" s="32">
        <v>0</v>
      </c>
      <c r="I168" s="33">
        <f>ROUND(ROUND(H168,2)*ROUND(G168,3),2)</f>
        <v>0</v>
      </c>
      <c r="O168">
        <f>(I168*21)/100</f>
        <v>0</v>
      </c>
      <c r="P168" t="s">
        <v>23</v>
      </c>
    </row>
    <row r="169" spans="1:16" x14ac:dyDescent="0.2">
      <c r="A169" s="34" t="s">
        <v>49</v>
      </c>
      <c r="E169" s="35" t="s">
        <v>50</v>
      </c>
    </row>
    <row r="170" spans="1:16" x14ac:dyDescent="0.2">
      <c r="A170" s="36" t="s">
        <v>51</v>
      </c>
      <c r="E170" s="37" t="s">
        <v>50</v>
      </c>
    </row>
    <row r="171" spans="1:16" x14ac:dyDescent="0.2">
      <c r="A171" t="s">
        <v>53</v>
      </c>
      <c r="E171" s="35" t="s">
        <v>50</v>
      </c>
    </row>
    <row r="172" spans="1:16" x14ac:dyDescent="0.2">
      <c r="A172" s="24" t="s">
        <v>45</v>
      </c>
      <c r="B172" s="28" t="s">
        <v>175</v>
      </c>
      <c r="C172" s="28" t="s">
        <v>745</v>
      </c>
      <c r="D172" s="24" t="s">
        <v>29</v>
      </c>
      <c r="E172" s="29" t="s">
        <v>746</v>
      </c>
      <c r="F172" s="30" t="s">
        <v>110</v>
      </c>
      <c r="G172" s="31">
        <v>1</v>
      </c>
      <c r="H172" s="32">
        <v>0</v>
      </c>
      <c r="I172" s="33">
        <f>ROUND(ROUND(H172,2)*ROUND(G172,3),2)</f>
        <v>0</v>
      </c>
      <c r="O172">
        <f>(I172*21)/100</f>
        <v>0</v>
      </c>
      <c r="P172" t="s">
        <v>23</v>
      </c>
    </row>
    <row r="173" spans="1:16" x14ac:dyDescent="0.2">
      <c r="A173" s="34" t="s">
        <v>49</v>
      </c>
      <c r="E173" s="35" t="s">
        <v>50</v>
      </c>
    </row>
    <row r="174" spans="1:16" x14ac:dyDescent="0.2">
      <c r="A174" s="36" t="s">
        <v>51</v>
      </c>
      <c r="E174" s="37" t="s">
        <v>50</v>
      </c>
    </row>
    <row r="175" spans="1:16" x14ac:dyDescent="0.2">
      <c r="A175" t="s">
        <v>53</v>
      </c>
      <c r="E175" s="35" t="s">
        <v>50</v>
      </c>
    </row>
    <row r="176" spans="1:16" x14ac:dyDescent="0.2">
      <c r="A176" s="24" t="s">
        <v>45</v>
      </c>
      <c r="B176" s="28" t="s">
        <v>178</v>
      </c>
      <c r="C176" s="28" t="s">
        <v>747</v>
      </c>
      <c r="D176" s="24" t="s">
        <v>29</v>
      </c>
      <c r="E176" s="29" t="s">
        <v>748</v>
      </c>
      <c r="F176" s="30" t="s">
        <v>110</v>
      </c>
      <c r="G176" s="31">
        <v>1</v>
      </c>
      <c r="H176" s="32">
        <v>0</v>
      </c>
      <c r="I176" s="33">
        <f>ROUND(ROUND(H176,2)*ROUND(G176,3),2)</f>
        <v>0</v>
      </c>
      <c r="O176">
        <f>(I176*21)/100</f>
        <v>0</v>
      </c>
      <c r="P176" t="s">
        <v>23</v>
      </c>
    </row>
    <row r="177" spans="1:16" x14ac:dyDescent="0.2">
      <c r="A177" s="34" t="s">
        <v>49</v>
      </c>
      <c r="E177" s="35" t="s">
        <v>50</v>
      </c>
    </row>
    <row r="178" spans="1:16" x14ac:dyDescent="0.2">
      <c r="A178" s="36" t="s">
        <v>51</v>
      </c>
      <c r="E178" s="37" t="s">
        <v>50</v>
      </c>
    </row>
    <row r="179" spans="1:16" x14ac:dyDescent="0.2">
      <c r="A179" t="s">
        <v>53</v>
      </c>
      <c r="E179" s="35" t="s">
        <v>50</v>
      </c>
    </row>
    <row r="180" spans="1:16" x14ac:dyDescent="0.2">
      <c r="A180" s="24" t="s">
        <v>45</v>
      </c>
      <c r="B180" s="28" t="s">
        <v>181</v>
      </c>
      <c r="C180" s="28" t="s">
        <v>749</v>
      </c>
      <c r="D180" s="24" t="s">
        <v>29</v>
      </c>
      <c r="E180" s="29" t="s">
        <v>750</v>
      </c>
      <c r="F180" s="30" t="s">
        <v>110</v>
      </c>
      <c r="G180" s="31">
        <v>3</v>
      </c>
      <c r="H180" s="32">
        <v>0</v>
      </c>
      <c r="I180" s="33">
        <f>ROUND(ROUND(H180,2)*ROUND(G180,3),2)</f>
        <v>0</v>
      </c>
      <c r="O180">
        <f>(I180*21)/100</f>
        <v>0</v>
      </c>
      <c r="P180" t="s">
        <v>23</v>
      </c>
    </row>
    <row r="181" spans="1:16" x14ac:dyDescent="0.2">
      <c r="A181" s="34" t="s">
        <v>49</v>
      </c>
      <c r="E181" s="35" t="s">
        <v>50</v>
      </c>
    </row>
    <row r="182" spans="1:16" x14ac:dyDescent="0.2">
      <c r="A182" s="36" t="s">
        <v>51</v>
      </c>
      <c r="E182" s="37" t="s">
        <v>50</v>
      </c>
    </row>
    <row r="183" spans="1:16" x14ac:dyDescent="0.2">
      <c r="A183" t="s">
        <v>53</v>
      </c>
      <c r="E183" s="35" t="s">
        <v>50</v>
      </c>
    </row>
    <row r="184" spans="1:16" ht="25.5" x14ac:dyDescent="0.2">
      <c r="A184" s="24" t="s">
        <v>45</v>
      </c>
      <c r="B184" s="28" t="s">
        <v>184</v>
      </c>
      <c r="C184" s="28" t="s">
        <v>751</v>
      </c>
      <c r="D184" s="24" t="s">
        <v>29</v>
      </c>
      <c r="E184" s="29" t="s">
        <v>752</v>
      </c>
      <c r="F184" s="30" t="s">
        <v>110</v>
      </c>
      <c r="G184" s="31">
        <v>2</v>
      </c>
      <c r="H184" s="32">
        <v>0</v>
      </c>
      <c r="I184" s="33">
        <f>ROUND(ROUND(H184,2)*ROUND(G184,3),2)</f>
        <v>0</v>
      </c>
      <c r="O184">
        <f>(I184*21)/100</f>
        <v>0</v>
      </c>
      <c r="P184" t="s">
        <v>23</v>
      </c>
    </row>
    <row r="185" spans="1:16" x14ac:dyDescent="0.2">
      <c r="A185" s="34" t="s">
        <v>49</v>
      </c>
      <c r="E185" s="35" t="s">
        <v>50</v>
      </c>
    </row>
    <row r="186" spans="1:16" x14ac:dyDescent="0.2">
      <c r="A186" s="36" t="s">
        <v>51</v>
      </c>
      <c r="E186" s="37" t="s">
        <v>50</v>
      </c>
    </row>
    <row r="187" spans="1:16" x14ac:dyDescent="0.2">
      <c r="A187" t="s">
        <v>53</v>
      </c>
      <c r="E187" s="35" t="s">
        <v>50</v>
      </c>
    </row>
    <row r="188" spans="1:16" x14ac:dyDescent="0.2">
      <c r="A188" s="24" t="s">
        <v>45</v>
      </c>
      <c r="B188" s="28" t="s">
        <v>187</v>
      </c>
      <c r="C188" s="28" t="s">
        <v>753</v>
      </c>
      <c r="D188" s="24" t="s">
        <v>29</v>
      </c>
      <c r="E188" s="29" t="s">
        <v>754</v>
      </c>
      <c r="F188" s="30" t="s">
        <v>110</v>
      </c>
      <c r="G188" s="31">
        <v>2</v>
      </c>
      <c r="H188" s="32">
        <v>0</v>
      </c>
      <c r="I188" s="33">
        <f>ROUND(ROUND(H188,2)*ROUND(G188,3),2)</f>
        <v>0</v>
      </c>
      <c r="O188">
        <f>(I188*21)/100</f>
        <v>0</v>
      </c>
      <c r="P188" t="s">
        <v>23</v>
      </c>
    </row>
    <row r="189" spans="1:16" x14ac:dyDescent="0.2">
      <c r="A189" s="34" t="s">
        <v>49</v>
      </c>
      <c r="E189" s="35" t="s">
        <v>50</v>
      </c>
    </row>
    <row r="190" spans="1:16" x14ac:dyDescent="0.2">
      <c r="A190" s="36" t="s">
        <v>51</v>
      </c>
      <c r="E190" s="37" t="s">
        <v>50</v>
      </c>
    </row>
    <row r="191" spans="1:16" x14ac:dyDescent="0.2">
      <c r="A191" t="s">
        <v>53</v>
      </c>
      <c r="E191" s="35" t="s">
        <v>50</v>
      </c>
    </row>
    <row r="192" spans="1:16" x14ac:dyDescent="0.2">
      <c r="A192" s="24" t="s">
        <v>45</v>
      </c>
      <c r="B192" s="28" t="s">
        <v>190</v>
      </c>
      <c r="C192" s="28" t="s">
        <v>755</v>
      </c>
      <c r="D192" s="24" t="s">
        <v>29</v>
      </c>
      <c r="E192" s="29" t="s">
        <v>756</v>
      </c>
      <c r="F192" s="30" t="s">
        <v>110</v>
      </c>
      <c r="G192" s="31">
        <v>3</v>
      </c>
      <c r="H192" s="32">
        <v>0</v>
      </c>
      <c r="I192" s="33">
        <f>ROUND(ROUND(H192,2)*ROUND(G192,3),2)</f>
        <v>0</v>
      </c>
      <c r="O192">
        <f>(I192*21)/100</f>
        <v>0</v>
      </c>
      <c r="P192" t="s">
        <v>23</v>
      </c>
    </row>
    <row r="193" spans="1:16" x14ac:dyDescent="0.2">
      <c r="A193" s="34" t="s">
        <v>49</v>
      </c>
      <c r="E193" s="35" t="s">
        <v>50</v>
      </c>
    </row>
    <row r="194" spans="1:16" x14ac:dyDescent="0.2">
      <c r="A194" s="36" t="s">
        <v>51</v>
      </c>
      <c r="E194" s="37" t="s">
        <v>50</v>
      </c>
    </row>
    <row r="195" spans="1:16" x14ac:dyDescent="0.2">
      <c r="A195" t="s">
        <v>53</v>
      </c>
      <c r="E195" s="35" t="s">
        <v>50</v>
      </c>
    </row>
    <row r="196" spans="1:16" x14ac:dyDescent="0.2">
      <c r="A196" s="24" t="s">
        <v>45</v>
      </c>
      <c r="B196" s="28" t="s">
        <v>193</v>
      </c>
      <c r="C196" s="28" t="s">
        <v>757</v>
      </c>
      <c r="D196" s="24" t="s">
        <v>29</v>
      </c>
      <c r="E196" s="29" t="s">
        <v>758</v>
      </c>
      <c r="F196" s="30" t="s">
        <v>110</v>
      </c>
      <c r="G196" s="31">
        <v>1</v>
      </c>
      <c r="H196" s="32">
        <v>0</v>
      </c>
      <c r="I196" s="33">
        <f>ROUND(ROUND(H196,2)*ROUND(G196,3),2)</f>
        <v>0</v>
      </c>
      <c r="O196">
        <f>(I196*21)/100</f>
        <v>0</v>
      </c>
      <c r="P196" t="s">
        <v>23</v>
      </c>
    </row>
    <row r="197" spans="1:16" x14ac:dyDescent="0.2">
      <c r="A197" s="34" t="s">
        <v>49</v>
      </c>
      <c r="E197" s="35" t="s">
        <v>50</v>
      </c>
    </row>
    <row r="198" spans="1:16" x14ac:dyDescent="0.2">
      <c r="A198" s="36" t="s">
        <v>51</v>
      </c>
      <c r="E198" s="37" t="s">
        <v>50</v>
      </c>
    </row>
    <row r="199" spans="1:16" x14ac:dyDescent="0.2">
      <c r="A199" t="s">
        <v>53</v>
      </c>
      <c r="E199" s="35" t="s">
        <v>50</v>
      </c>
    </row>
    <row r="200" spans="1:16" x14ac:dyDescent="0.2">
      <c r="A200" s="24" t="s">
        <v>45</v>
      </c>
      <c r="B200" s="28" t="s">
        <v>197</v>
      </c>
      <c r="C200" s="28" t="s">
        <v>759</v>
      </c>
      <c r="D200" s="24" t="s">
        <v>29</v>
      </c>
      <c r="E200" s="29" t="s">
        <v>760</v>
      </c>
      <c r="F200" s="30" t="s">
        <v>110</v>
      </c>
      <c r="G200" s="31">
        <v>1</v>
      </c>
      <c r="H200" s="32">
        <v>0</v>
      </c>
      <c r="I200" s="33">
        <f>ROUND(ROUND(H200,2)*ROUND(G200,3),2)</f>
        <v>0</v>
      </c>
      <c r="O200">
        <f>(I200*21)/100</f>
        <v>0</v>
      </c>
      <c r="P200" t="s">
        <v>23</v>
      </c>
    </row>
    <row r="201" spans="1:16" x14ac:dyDescent="0.2">
      <c r="A201" s="34" t="s">
        <v>49</v>
      </c>
      <c r="E201" s="35" t="s">
        <v>50</v>
      </c>
    </row>
    <row r="202" spans="1:16" x14ac:dyDescent="0.2">
      <c r="A202" s="36" t="s">
        <v>51</v>
      </c>
      <c r="E202" s="37" t="s">
        <v>50</v>
      </c>
    </row>
    <row r="203" spans="1:16" ht="114.75" x14ac:dyDescent="0.2">
      <c r="A203" t="s">
        <v>53</v>
      </c>
      <c r="E203" s="35" t="s">
        <v>731</v>
      </c>
    </row>
    <row r="204" spans="1:16" x14ac:dyDescent="0.2">
      <c r="A204" s="24" t="s">
        <v>45</v>
      </c>
      <c r="B204" s="28" t="s">
        <v>201</v>
      </c>
      <c r="C204" s="28" t="s">
        <v>761</v>
      </c>
      <c r="D204" s="24" t="s">
        <v>29</v>
      </c>
      <c r="E204" s="29" t="s">
        <v>762</v>
      </c>
      <c r="F204" s="30" t="s">
        <v>763</v>
      </c>
      <c r="G204" s="31">
        <v>0.252</v>
      </c>
      <c r="H204" s="32">
        <v>0</v>
      </c>
      <c r="I204" s="33">
        <f>ROUND(ROUND(H204,2)*ROUND(G204,3),2)</f>
        <v>0</v>
      </c>
      <c r="O204">
        <f>(I204*21)/100</f>
        <v>0</v>
      </c>
      <c r="P204" t="s">
        <v>23</v>
      </c>
    </row>
    <row r="205" spans="1:16" x14ac:dyDescent="0.2">
      <c r="A205" s="34" t="s">
        <v>49</v>
      </c>
      <c r="E205" s="35" t="s">
        <v>50</v>
      </c>
    </row>
    <row r="206" spans="1:16" x14ac:dyDescent="0.2">
      <c r="A206" s="36" t="s">
        <v>51</v>
      </c>
      <c r="E206" s="37" t="s">
        <v>50</v>
      </c>
    </row>
    <row r="207" spans="1:16" x14ac:dyDescent="0.2">
      <c r="A207" t="s">
        <v>53</v>
      </c>
      <c r="E207" s="35" t="s">
        <v>50</v>
      </c>
    </row>
    <row r="208" spans="1:16" x14ac:dyDescent="0.2">
      <c r="A208" s="24" t="s">
        <v>45</v>
      </c>
      <c r="B208" s="28" t="s">
        <v>204</v>
      </c>
      <c r="C208" s="28" t="s">
        <v>764</v>
      </c>
      <c r="D208" s="24" t="s">
        <v>29</v>
      </c>
      <c r="E208" s="29" t="s">
        <v>765</v>
      </c>
      <c r="F208" s="30" t="s">
        <v>766</v>
      </c>
      <c r="G208" s="31">
        <v>1</v>
      </c>
      <c r="H208" s="32">
        <v>0</v>
      </c>
      <c r="I208" s="33">
        <f>ROUND(ROUND(H208,2)*ROUND(G208,3),2)</f>
        <v>0</v>
      </c>
      <c r="O208">
        <f>(I208*21)/100</f>
        <v>0</v>
      </c>
      <c r="P208" t="s">
        <v>23</v>
      </c>
    </row>
    <row r="209" spans="1:16" x14ac:dyDescent="0.2">
      <c r="A209" s="34" t="s">
        <v>49</v>
      </c>
      <c r="E209" s="35" t="s">
        <v>50</v>
      </c>
    </row>
    <row r="210" spans="1:16" x14ac:dyDescent="0.2">
      <c r="A210" s="36" t="s">
        <v>51</v>
      </c>
      <c r="E210" s="37" t="s">
        <v>50</v>
      </c>
    </row>
    <row r="211" spans="1:16" x14ac:dyDescent="0.2">
      <c r="A211" t="s">
        <v>53</v>
      </c>
      <c r="E211" s="35" t="s">
        <v>50</v>
      </c>
    </row>
    <row r="212" spans="1:16" ht="25.5" x14ac:dyDescent="0.2">
      <c r="A212" s="24" t="s">
        <v>45</v>
      </c>
      <c r="B212" s="28" t="s">
        <v>207</v>
      </c>
      <c r="C212" s="28" t="s">
        <v>767</v>
      </c>
      <c r="D212" s="24" t="s">
        <v>29</v>
      </c>
      <c r="E212" s="29" t="s">
        <v>768</v>
      </c>
      <c r="F212" s="30" t="s">
        <v>499</v>
      </c>
      <c r="G212" s="31">
        <v>1</v>
      </c>
      <c r="H212" s="32">
        <v>0</v>
      </c>
      <c r="I212" s="33">
        <f>ROUND(ROUND(H212,2)*ROUND(G212,3),2)</f>
        <v>0</v>
      </c>
      <c r="O212">
        <f>(I212*21)/100</f>
        <v>0</v>
      </c>
      <c r="P212" t="s">
        <v>23</v>
      </c>
    </row>
    <row r="213" spans="1:16" x14ac:dyDescent="0.2">
      <c r="A213" s="34" t="s">
        <v>49</v>
      </c>
      <c r="E213" s="35" t="s">
        <v>50</v>
      </c>
    </row>
    <row r="214" spans="1:16" x14ac:dyDescent="0.2">
      <c r="A214" s="36" t="s">
        <v>51</v>
      </c>
      <c r="E214" s="37" t="s">
        <v>50</v>
      </c>
    </row>
    <row r="215" spans="1:16" x14ac:dyDescent="0.2">
      <c r="A215" t="s">
        <v>53</v>
      </c>
      <c r="E215" s="35" t="s">
        <v>50</v>
      </c>
    </row>
    <row r="216" spans="1:16" ht="25.5" x14ac:dyDescent="0.2">
      <c r="A216" s="24" t="s">
        <v>45</v>
      </c>
      <c r="B216" s="28" t="s">
        <v>210</v>
      </c>
      <c r="C216" s="28" t="s">
        <v>769</v>
      </c>
      <c r="D216" s="24" t="s">
        <v>29</v>
      </c>
      <c r="E216" s="29" t="s">
        <v>770</v>
      </c>
      <c r="F216" s="30" t="s">
        <v>110</v>
      </c>
      <c r="G216" s="31">
        <v>1</v>
      </c>
      <c r="H216" s="32">
        <v>0</v>
      </c>
      <c r="I216" s="33">
        <f>ROUND(ROUND(H216,2)*ROUND(G216,3),2)</f>
        <v>0</v>
      </c>
      <c r="O216">
        <f>(I216*21)/100</f>
        <v>0</v>
      </c>
      <c r="P216" t="s">
        <v>23</v>
      </c>
    </row>
    <row r="217" spans="1:16" x14ac:dyDescent="0.2">
      <c r="A217" s="34" t="s">
        <v>49</v>
      </c>
      <c r="E217" s="35" t="s">
        <v>50</v>
      </c>
    </row>
    <row r="218" spans="1:16" x14ac:dyDescent="0.2">
      <c r="A218" s="36" t="s">
        <v>51</v>
      </c>
      <c r="E218" s="37" t="s">
        <v>50</v>
      </c>
    </row>
    <row r="219" spans="1:16" x14ac:dyDescent="0.2">
      <c r="A219" t="s">
        <v>53</v>
      </c>
      <c r="E219" s="35" t="s">
        <v>50</v>
      </c>
    </row>
    <row r="220" spans="1:16" x14ac:dyDescent="0.2">
      <c r="A220" s="24" t="s">
        <v>45</v>
      </c>
      <c r="B220" s="28" t="s">
        <v>214</v>
      </c>
      <c r="C220" s="28" t="s">
        <v>771</v>
      </c>
      <c r="D220" s="24" t="s">
        <v>29</v>
      </c>
      <c r="E220" s="29" t="s">
        <v>772</v>
      </c>
      <c r="F220" s="30" t="s">
        <v>110</v>
      </c>
      <c r="G220" s="31">
        <v>1</v>
      </c>
      <c r="H220" s="32">
        <v>0</v>
      </c>
      <c r="I220" s="33">
        <f>ROUND(ROUND(H220,2)*ROUND(G220,3),2)</f>
        <v>0</v>
      </c>
      <c r="O220">
        <f>(I220*21)/100</f>
        <v>0</v>
      </c>
      <c r="P220" t="s">
        <v>23</v>
      </c>
    </row>
    <row r="221" spans="1:16" x14ac:dyDescent="0.2">
      <c r="A221" s="34" t="s">
        <v>49</v>
      </c>
      <c r="E221" s="35" t="s">
        <v>50</v>
      </c>
    </row>
    <row r="222" spans="1:16" x14ac:dyDescent="0.2">
      <c r="A222" s="36" t="s">
        <v>51</v>
      </c>
      <c r="E222" s="37" t="s">
        <v>50</v>
      </c>
    </row>
    <row r="223" spans="1:16" x14ac:dyDescent="0.2">
      <c r="A223" t="s">
        <v>53</v>
      </c>
      <c r="E223" s="35" t="s">
        <v>50</v>
      </c>
    </row>
    <row r="224" spans="1:16" x14ac:dyDescent="0.2">
      <c r="A224" s="24" t="s">
        <v>45</v>
      </c>
      <c r="B224" s="28" t="s">
        <v>217</v>
      </c>
      <c r="C224" s="28" t="s">
        <v>773</v>
      </c>
      <c r="D224" s="24" t="s">
        <v>29</v>
      </c>
      <c r="E224" s="29" t="s">
        <v>774</v>
      </c>
      <c r="F224" s="30" t="s">
        <v>110</v>
      </c>
      <c r="G224" s="31">
        <v>1</v>
      </c>
      <c r="H224" s="32">
        <v>0</v>
      </c>
      <c r="I224" s="33">
        <f>ROUND(ROUND(H224,2)*ROUND(G224,3),2)</f>
        <v>0</v>
      </c>
      <c r="O224">
        <f>(I224*21)/100</f>
        <v>0</v>
      </c>
      <c r="P224" t="s">
        <v>23</v>
      </c>
    </row>
    <row r="225" spans="1:18" x14ac:dyDescent="0.2">
      <c r="A225" s="34" t="s">
        <v>49</v>
      </c>
      <c r="E225" s="35" t="s">
        <v>50</v>
      </c>
    </row>
    <row r="226" spans="1:18" x14ac:dyDescent="0.2">
      <c r="A226" s="36" t="s">
        <v>51</v>
      </c>
      <c r="E226" s="37" t="s">
        <v>50</v>
      </c>
    </row>
    <row r="227" spans="1:18" x14ac:dyDescent="0.2">
      <c r="A227" t="s">
        <v>53</v>
      </c>
      <c r="E227" s="35" t="s">
        <v>50</v>
      </c>
    </row>
    <row r="228" spans="1:18" x14ac:dyDescent="0.2">
      <c r="A228" s="24" t="s">
        <v>45</v>
      </c>
      <c r="B228" s="28" t="s">
        <v>220</v>
      </c>
      <c r="C228" s="28" t="s">
        <v>690</v>
      </c>
      <c r="D228" s="24" t="s">
        <v>29</v>
      </c>
      <c r="E228" s="29" t="s">
        <v>775</v>
      </c>
      <c r="F228" s="30" t="s">
        <v>110</v>
      </c>
      <c r="G228" s="31">
        <v>1</v>
      </c>
      <c r="H228" s="32">
        <v>0</v>
      </c>
      <c r="I228" s="33">
        <f>ROUND(ROUND(H228,2)*ROUND(G228,3),2)</f>
        <v>0</v>
      </c>
      <c r="O228">
        <f>(I228*21)/100</f>
        <v>0</v>
      </c>
      <c r="P228" t="s">
        <v>23</v>
      </c>
    </row>
    <row r="229" spans="1:18" x14ac:dyDescent="0.2">
      <c r="A229" s="34" t="s">
        <v>49</v>
      </c>
      <c r="E229" s="35" t="s">
        <v>776</v>
      </c>
    </row>
    <row r="230" spans="1:18" x14ac:dyDescent="0.2">
      <c r="A230" s="36" t="s">
        <v>51</v>
      </c>
      <c r="E230" s="37" t="s">
        <v>50</v>
      </c>
    </row>
    <row r="231" spans="1:18" ht="114.75" x14ac:dyDescent="0.2">
      <c r="A231" t="s">
        <v>53</v>
      </c>
      <c r="E231" s="35" t="s">
        <v>731</v>
      </c>
    </row>
    <row r="232" spans="1:18" ht="12.75" customHeight="1" x14ac:dyDescent="0.2">
      <c r="A232" s="12" t="s">
        <v>43</v>
      </c>
      <c r="B232" s="12"/>
      <c r="C232" s="38" t="s">
        <v>17</v>
      </c>
      <c r="D232" s="12"/>
      <c r="E232" s="26" t="s">
        <v>469</v>
      </c>
      <c r="F232" s="12"/>
      <c r="G232" s="12"/>
      <c r="H232" s="12"/>
      <c r="I232" s="39">
        <f>0+Q232</f>
        <v>0</v>
      </c>
      <c r="O232">
        <f>0+R232</f>
        <v>0</v>
      </c>
      <c r="Q232">
        <f>0+I233</f>
        <v>0</v>
      </c>
      <c r="R232">
        <f>0+O233</f>
        <v>0</v>
      </c>
    </row>
    <row r="233" spans="1:18" ht="38.25" x14ac:dyDescent="0.2">
      <c r="A233" s="24" t="s">
        <v>45</v>
      </c>
      <c r="B233" s="28" t="s">
        <v>223</v>
      </c>
      <c r="C233" s="28" t="s">
        <v>471</v>
      </c>
      <c r="D233" s="24" t="s">
        <v>50</v>
      </c>
      <c r="E233" s="29" t="s">
        <v>472</v>
      </c>
      <c r="F233" s="30" t="s">
        <v>65</v>
      </c>
      <c r="G233" s="31">
        <v>1.8120000000000001</v>
      </c>
      <c r="H233" s="43">
        <v>0</v>
      </c>
      <c r="I233" s="33">
        <f>ROUND(ROUND(H233,2)*ROUND(G233,3),2)</f>
        <v>0</v>
      </c>
      <c r="O233">
        <f>(I233*21)/100</f>
        <v>0</v>
      </c>
      <c r="P233" t="s">
        <v>23</v>
      </c>
    </row>
    <row r="234" spans="1:18" ht="25.5" x14ac:dyDescent="0.2">
      <c r="A234" s="34" t="s">
        <v>49</v>
      </c>
      <c r="E234" s="35" t="s">
        <v>473</v>
      </c>
    </row>
    <row r="235" spans="1:18" x14ac:dyDescent="0.2">
      <c r="A235" s="36" t="s">
        <v>51</v>
      </c>
      <c r="E235" s="37" t="s">
        <v>50</v>
      </c>
    </row>
    <row r="236" spans="1:18" ht="165.75" x14ac:dyDescent="0.2">
      <c r="A236" t="s">
        <v>53</v>
      </c>
      <c r="E236" s="35" t="s">
        <v>474</v>
      </c>
    </row>
  </sheetData>
  <sheetProtection algorithmName="SHA-512" hashValue="alcZbx9lR9IZ5Hc36L3yt+Av+rf63LwvdoNESohDwiIhUqLSXDr+W0L+5L8d+Ni3W61HEOLNhEcOK/pOJMgbuw==" saltValue="F37sHTFaBBp+9QJxM4p8Nw==" spinCount="100000"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221"/>
  <sheetViews>
    <sheetView topLeftCell="B1" workbookViewId="0">
      <pane ySplit="7" topLeftCell="A201" activePane="bottomLeft" state="frozen"/>
      <selection sqref="A1:A3"/>
      <selection pane="bottomLeft" activeCell="H221" sqref="H22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0+O8+O21+O38+O47+O52+O57+O62+O91+O140+O217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777</v>
      </c>
      <c r="I3" s="40">
        <f>0+I8+I21+I38+I47+I52+I57+I62+I91+I140+I217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777</v>
      </c>
      <c r="D4" s="2"/>
      <c r="E4" s="20" t="s">
        <v>778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498</v>
      </c>
      <c r="F8" s="21"/>
      <c r="G8" s="21"/>
      <c r="H8" s="21"/>
      <c r="I8" s="27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x14ac:dyDescent="0.2">
      <c r="A9" s="24" t="s">
        <v>45</v>
      </c>
      <c r="B9" s="28" t="s">
        <v>29</v>
      </c>
      <c r="C9" s="28" t="s">
        <v>141</v>
      </c>
      <c r="D9" s="24" t="s">
        <v>29</v>
      </c>
      <c r="E9" s="29" t="s">
        <v>142</v>
      </c>
      <c r="F9" s="30" t="s">
        <v>499</v>
      </c>
      <c r="G9" s="31">
        <v>1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4" t="s">
        <v>49</v>
      </c>
      <c r="E10" s="35" t="s">
        <v>50</v>
      </c>
    </row>
    <row r="11" spans="1:18" x14ac:dyDescent="0.2">
      <c r="A11" s="36" t="s">
        <v>51</v>
      </c>
      <c r="E11" s="37" t="s">
        <v>50</v>
      </c>
    </row>
    <row r="12" spans="1:18" x14ac:dyDescent="0.2">
      <c r="A12" t="s">
        <v>53</v>
      </c>
      <c r="E12" s="35" t="s">
        <v>54</v>
      </c>
    </row>
    <row r="13" spans="1:18" x14ac:dyDescent="0.2">
      <c r="A13" s="24" t="s">
        <v>45</v>
      </c>
      <c r="B13" s="28" t="s">
        <v>23</v>
      </c>
      <c r="C13" s="28" t="s">
        <v>500</v>
      </c>
      <c r="D13" s="24" t="s">
        <v>29</v>
      </c>
      <c r="E13" s="29" t="s">
        <v>501</v>
      </c>
      <c r="F13" s="30" t="s">
        <v>502</v>
      </c>
      <c r="G13" s="31">
        <v>1</v>
      </c>
      <c r="H13" s="32">
        <v>0</v>
      </c>
      <c r="I13" s="33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34" t="s">
        <v>49</v>
      </c>
      <c r="E14" s="35" t="s">
        <v>50</v>
      </c>
    </row>
    <row r="15" spans="1:18" x14ac:dyDescent="0.2">
      <c r="A15" s="36" t="s">
        <v>51</v>
      </c>
      <c r="E15" s="37" t="s">
        <v>50</v>
      </c>
    </row>
    <row r="16" spans="1:18" x14ac:dyDescent="0.2">
      <c r="A16" t="s">
        <v>53</v>
      </c>
      <c r="E16" s="35" t="s">
        <v>503</v>
      </c>
    </row>
    <row r="17" spans="1:18" x14ac:dyDescent="0.2">
      <c r="A17" s="24" t="s">
        <v>45</v>
      </c>
      <c r="B17" s="28" t="s">
        <v>22</v>
      </c>
      <c r="C17" s="28" t="s">
        <v>504</v>
      </c>
      <c r="D17" s="24" t="s">
        <v>29</v>
      </c>
      <c r="E17" s="29" t="s">
        <v>505</v>
      </c>
      <c r="F17" s="30" t="s">
        <v>135</v>
      </c>
      <c r="G17" s="31">
        <v>0.1</v>
      </c>
      <c r="H17" s="32">
        <v>0</v>
      </c>
      <c r="I17" s="33">
        <f>ROUND(ROUND(H17,2)*ROUND(G17,3),2)</f>
        <v>0</v>
      </c>
      <c r="O17">
        <f>(I17*21)/100</f>
        <v>0</v>
      </c>
      <c r="P17" t="s">
        <v>23</v>
      </c>
    </row>
    <row r="18" spans="1:18" x14ac:dyDescent="0.2">
      <c r="A18" s="34" t="s">
        <v>49</v>
      </c>
      <c r="E18" s="35" t="s">
        <v>50</v>
      </c>
    </row>
    <row r="19" spans="1:18" x14ac:dyDescent="0.2">
      <c r="A19" s="36" t="s">
        <v>51</v>
      </c>
      <c r="E19" s="37" t="s">
        <v>50</v>
      </c>
    </row>
    <row r="20" spans="1:18" ht="63.75" x14ac:dyDescent="0.2">
      <c r="A20" t="s">
        <v>53</v>
      </c>
      <c r="E20" s="35" t="s">
        <v>506</v>
      </c>
    </row>
    <row r="21" spans="1:18" ht="12.75" customHeight="1" x14ac:dyDescent="0.2">
      <c r="A21" s="12" t="s">
        <v>43</v>
      </c>
      <c r="B21" s="12"/>
      <c r="C21" s="38" t="s">
        <v>87</v>
      </c>
      <c r="D21" s="12"/>
      <c r="E21" s="26" t="s">
        <v>507</v>
      </c>
      <c r="F21" s="12"/>
      <c r="G21" s="12"/>
      <c r="H21" s="12"/>
      <c r="I21" s="39">
        <f>0+Q21</f>
        <v>0</v>
      </c>
      <c r="O21">
        <f>0+R21</f>
        <v>0</v>
      </c>
      <c r="Q21">
        <f>0+I22+I26+I30+I34</f>
        <v>0</v>
      </c>
      <c r="R21">
        <f>0+O22+O26+O30+O34</f>
        <v>0</v>
      </c>
    </row>
    <row r="22" spans="1:18" x14ac:dyDescent="0.2">
      <c r="A22" s="24" t="s">
        <v>45</v>
      </c>
      <c r="B22" s="28" t="s">
        <v>33</v>
      </c>
      <c r="C22" s="28" t="s">
        <v>508</v>
      </c>
      <c r="D22" s="24" t="s">
        <v>29</v>
      </c>
      <c r="E22" s="29" t="s">
        <v>509</v>
      </c>
      <c r="F22" s="30" t="s">
        <v>48</v>
      </c>
      <c r="G22" s="31">
        <v>30.375</v>
      </c>
      <c r="H22" s="32">
        <v>0</v>
      </c>
      <c r="I22" s="33">
        <f>ROUND(ROUND(H22,2)*ROUND(G22,3),2)</f>
        <v>0</v>
      </c>
      <c r="O22">
        <f>(I22*21)/100</f>
        <v>0</v>
      </c>
      <c r="P22" t="s">
        <v>23</v>
      </c>
    </row>
    <row r="23" spans="1:18" x14ac:dyDescent="0.2">
      <c r="A23" s="34" t="s">
        <v>49</v>
      </c>
      <c r="E23" s="35" t="s">
        <v>50</v>
      </c>
    </row>
    <row r="24" spans="1:18" x14ac:dyDescent="0.2">
      <c r="A24" s="36" t="s">
        <v>51</v>
      </c>
      <c r="E24" s="37" t="s">
        <v>50</v>
      </c>
    </row>
    <row r="25" spans="1:18" x14ac:dyDescent="0.2">
      <c r="A25" t="s">
        <v>53</v>
      </c>
      <c r="E25" s="35" t="s">
        <v>54</v>
      </c>
    </row>
    <row r="26" spans="1:18" x14ac:dyDescent="0.2">
      <c r="A26" s="24" t="s">
        <v>45</v>
      </c>
      <c r="B26" s="28" t="s">
        <v>35</v>
      </c>
      <c r="C26" s="28" t="s">
        <v>510</v>
      </c>
      <c r="D26" s="24" t="s">
        <v>29</v>
      </c>
      <c r="E26" s="29" t="s">
        <v>511</v>
      </c>
      <c r="F26" s="30" t="s">
        <v>512</v>
      </c>
      <c r="G26" s="31">
        <v>39</v>
      </c>
      <c r="H26" s="32">
        <v>0</v>
      </c>
      <c r="I26" s="33">
        <f>ROUND(ROUND(H26,2)*ROUND(G26,3),2)</f>
        <v>0</v>
      </c>
      <c r="O26">
        <f>(I26*21)/100</f>
        <v>0</v>
      </c>
      <c r="P26" t="s">
        <v>23</v>
      </c>
    </row>
    <row r="27" spans="1:18" x14ac:dyDescent="0.2">
      <c r="A27" s="34" t="s">
        <v>49</v>
      </c>
      <c r="E27" s="35" t="s">
        <v>518</v>
      </c>
    </row>
    <row r="28" spans="1:18" x14ac:dyDescent="0.2">
      <c r="A28" s="36" t="s">
        <v>51</v>
      </c>
      <c r="E28" s="37" t="s">
        <v>50</v>
      </c>
    </row>
    <row r="29" spans="1:18" x14ac:dyDescent="0.2">
      <c r="A29" t="s">
        <v>53</v>
      </c>
      <c r="E29" s="35" t="s">
        <v>54</v>
      </c>
    </row>
    <row r="30" spans="1:18" x14ac:dyDescent="0.2">
      <c r="A30" s="24" t="s">
        <v>45</v>
      </c>
      <c r="B30" s="28" t="s">
        <v>37</v>
      </c>
      <c r="C30" s="28" t="s">
        <v>514</v>
      </c>
      <c r="D30" s="24" t="s">
        <v>29</v>
      </c>
      <c r="E30" s="29" t="s">
        <v>515</v>
      </c>
      <c r="F30" s="30" t="s">
        <v>48</v>
      </c>
      <c r="G30" s="31">
        <v>11.7</v>
      </c>
      <c r="H30" s="32">
        <v>0</v>
      </c>
      <c r="I30" s="33">
        <f>ROUND(ROUND(H30,2)*ROUND(G30,3),2)</f>
        <v>0</v>
      </c>
      <c r="O30">
        <f>(I30*21)/100</f>
        <v>0</v>
      </c>
      <c r="P30" t="s">
        <v>23</v>
      </c>
    </row>
    <row r="31" spans="1:18" x14ac:dyDescent="0.2">
      <c r="A31" s="34" t="s">
        <v>49</v>
      </c>
      <c r="E31" s="35" t="s">
        <v>50</v>
      </c>
    </row>
    <row r="32" spans="1:18" x14ac:dyDescent="0.2">
      <c r="A32" s="36" t="s">
        <v>51</v>
      </c>
      <c r="E32" s="37" t="s">
        <v>50</v>
      </c>
    </row>
    <row r="33" spans="1:18" x14ac:dyDescent="0.2">
      <c r="A33" t="s">
        <v>53</v>
      </c>
      <c r="E33" s="35" t="s">
        <v>54</v>
      </c>
    </row>
    <row r="34" spans="1:18" x14ac:dyDescent="0.2">
      <c r="A34" s="24" t="s">
        <v>45</v>
      </c>
      <c r="B34" s="28" t="s">
        <v>67</v>
      </c>
      <c r="C34" s="28" t="s">
        <v>516</v>
      </c>
      <c r="D34" s="24" t="s">
        <v>29</v>
      </c>
      <c r="E34" s="29" t="s">
        <v>517</v>
      </c>
      <c r="F34" s="30" t="s">
        <v>512</v>
      </c>
      <c r="G34" s="31">
        <v>124.5</v>
      </c>
      <c r="H34" s="32">
        <v>0</v>
      </c>
      <c r="I34" s="33">
        <f>ROUND(ROUND(H34,2)*ROUND(G34,3),2)</f>
        <v>0</v>
      </c>
      <c r="O34">
        <f>(I34*21)/100</f>
        <v>0</v>
      </c>
      <c r="P34" t="s">
        <v>23</v>
      </c>
    </row>
    <row r="35" spans="1:18" x14ac:dyDescent="0.2">
      <c r="A35" s="34" t="s">
        <v>49</v>
      </c>
      <c r="E35" s="35" t="s">
        <v>518</v>
      </c>
    </row>
    <row r="36" spans="1:18" x14ac:dyDescent="0.2">
      <c r="A36" s="36" t="s">
        <v>51</v>
      </c>
      <c r="E36" s="37" t="s">
        <v>50</v>
      </c>
    </row>
    <row r="37" spans="1:18" x14ac:dyDescent="0.2">
      <c r="A37" t="s">
        <v>53</v>
      </c>
      <c r="E37" s="35" t="s">
        <v>54</v>
      </c>
    </row>
    <row r="38" spans="1:18" ht="12.75" customHeight="1" x14ac:dyDescent="0.2">
      <c r="A38" s="12" t="s">
        <v>43</v>
      </c>
      <c r="B38" s="12"/>
      <c r="C38" s="38" t="s">
        <v>89</v>
      </c>
      <c r="D38" s="12"/>
      <c r="E38" s="26" t="s">
        <v>519</v>
      </c>
      <c r="F38" s="12"/>
      <c r="G38" s="12"/>
      <c r="H38" s="12"/>
      <c r="I38" s="39">
        <f>0+Q38</f>
        <v>0</v>
      </c>
      <c r="O38">
        <f>0+R38</f>
        <v>0</v>
      </c>
      <c r="Q38">
        <f>0+I39+I43</f>
        <v>0</v>
      </c>
      <c r="R38">
        <f>0+O39+O43</f>
        <v>0</v>
      </c>
    </row>
    <row r="39" spans="1:18" x14ac:dyDescent="0.2">
      <c r="A39" s="24" t="s">
        <v>45</v>
      </c>
      <c r="B39" s="28" t="s">
        <v>70</v>
      </c>
      <c r="C39" s="28" t="s">
        <v>94</v>
      </c>
      <c r="D39" s="24" t="s">
        <v>29</v>
      </c>
      <c r="E39" s="29" t="s">
        <v>95</v>
      </c>
      <c r="F39" s="30" t="s">
        <v>73</v>
      </c>
      <c r="G39" s="31">
        <v>18</v>
      </c>
      <c r="H39" s="32">
        <v>0</v>
      </c>
      <c r="I39" s="33">
        <f>ROUND(ROUND(H39,2)*ROUND(G39,3),2)</f>
        <v>0</v>
      </c>
      <c r="O39">
        <f>(I39*21)/100</f>
        <v>0</v>
      </c>
      <c r="P39" t="s">
        <v>23</v>
      </c>
    </row>
    <row r="40" spans="1:18" x14ac:dyDescent="0.2">
      <c r="A40" s="34" t="s">
        <v>49</v>
      </c>
      <c r="E40" s="35" t="s">
        <v>50</v>
      </c>
    </row>
    <row r="41" spans="1:18" x14ac:dyDescent="0.2">
      <c r="A41" s="36" t="s">
        <v>51</v>
      </c>
      <c r="E41" s="37" t="s">
        <v>50</v>
      </c>
    </row>
    <row r="42" spans="1:18" x14ac:dyDescent="0.2">
      <c r="A42" t="s">
        <v>53</v>
      </c>
      <c r="E42" s="35" t="s">
        <v>54</v>
      </c>
    </row>
    <row r="43" spans="1:18" ht="25.5" x14ac:dyDescent="0.2">
      <c r="A43" s="24" t="s">
        <v>45</v>
      </c>
      <c r="B43" s="28" t="s">
        <v>40</v>
      </c>
      <c r="C43" s="28" t="s">
        <v>520</v>
      </c>
      <c r="D43" s="24" t="s">
        <v>29</v>
      </c>
      <c r="E43" s="29" t="s">
        <v>521</v>
      </c>
      <c r="F43" s="30" t="s">
        <v>73</v>
      </c>
      <c r="G43" s="31">
        <v>14</v>
      </c>
      <c r="H43" s="32">
        <v>0</v>
      </c>
      <c r="I43" s="33">
        <f>ROUND(ROUND(H43,2)*ROUND(G43,3),2)</f>
        <v>0</v>
      </c>
      <c r="O43">
        <f>(I43*21)/100</f>
        <v>0</v>
      </c>
      <c r="P43" t="s">
        <v>23</v>
      </c>
    </row>
    <row r="44" spans="1:18" x14ac:dyDescent="0.2">
      <c r="A44" s="34" t="s">
        <v>49</v>
      </c>
      <c r="E44" s="35" t="s">
        <v>50</v>
      </c>
    </row>
    <row r="45" spans="1:18" x14ac:dyDescent="0.2">
      <c r="A45" s="36" t="s">
        <v>51</v>
      </c>
      <c r="E45" s="37" t="s">
        <v>50</v>
      </c>
    </row>
    <row r="46" spans="1:18" x14ac:dyDescent="0.2">
      <c r="A46" t="s">
        <v>53</v>
      </c>
      <c r="E46" s="35" t="s">
        <v>522</v>
      </c>
    </row>
    <row r="47" spans="1:18" ht="12.75" customHeight="1" x14ac:dyDescent="0.2">
      <c r="A47" s="12" t="s">
        <v>43</v>
      </c>
      <c r="B47" s="12"/>
      <c r="C47" s="38" t="s">
        <v>97</v>
      </c>
      <c r="D47" s="12"/>
      <c r="E47" s="26" t="s">
        <v>523</v>
      </c>
      <c r="F47" s="12"/>
      <c r="G47" s="12"/>
      <c r="H47" s="12"/>
      <c r="I47" s="39">
        <f>0+Q47</f>
        <v>0</v>
      </c>
      <c r="O47">
        <f>0+R47</f>
        <v>0</v>
      </c>
      <c r="Q47">
        <f>0+I48</f>
        <v>0</v>
      </c>
      <c r="R47">
        <f>0+O48</f>
        <v>0</v>
      </c>
    </row>
    <row r="48" spans="1:18" x14ac:dyDescent="0.2">
      <c r="A48" s="24" t="s">
        <v>45</v>
      </c>
      <c r="B48" s="28" t="s">
        <v>42</v>
      </c>
      <c r="C48" s="28" t="s">
        <v>57</v>
      </c>
      <c r="D48" s="24" t="s">
        <v>29</v>
      </c>
      <c r="E48" s="29" t="s">
        <v>58</v>
      </c>
      <c r="F48" s="30" t="s">
        <v>48</v>
      </c>
      <c r="G48" s="31">
        <v>36.625</v>
      </c>
      <c r="H48" s="32">
        <v>0</v>
      </c>
      <c r="I48" s="33">
        <f>ROUND(ROUND(H48,2)*ROUND(G48,3),2)</f>
        <v>0</v>
      </c>
      <c r="O48">
        <f>(I48*21)/100</f>
        <v>0</v>
      </c>
      <c r="P48" t="s">
        <v>23</v>
      </c>
    </row>
    <row r="49" spans="1:18" x14ac:dyDescent="0.2">
      <c r="A49" s="34" t="s">
        <v>49</v>
      </c>
      <c r="E49" s="35" t="s">
        <v>50</v>
      </c>
    </row>
    <row r="50" spans="1:18" x14ac:dyDescent="0.2">
      <c r="A50" s="36" t="s">
        <v>51</v>
      </c>
      <c r="E50" s="37" t="s">
        <v>50</v>
      </c>
    </row>
    <row r="51" spans="1:18" x14ac:dyDescent="0.2">
      <c r="A51" t="s">
        <v>53</v>
      </c>
      <c r="E51" s="35" t="s">
        <v>54</v>
      </c>
    </row>
    <row r="52" spans="1:18" ht="12.75" customHeight="1" x14ac:dyDescent="0.2">
      <c r="A52" s="12" t="s">
        <v>43</v>
      </c>
      <c r="B52" s="12"/>
      <c r="C52" s="38" t="s">
        <v>100</v>
      </c>
      <c r="D52" s="12"/>
      <c r="E52" s="26" t="s">
        <v>524</v>
      </c>
      <c r="F52" s="12"/>
      <c r="G52" s="12"/>
      <c r="H52" s="12"/>
      <c r="I52" s="39">
        <f>0+Q52</f>
        <v>0</v>
      </c>
      <c r="O52">
        <f>0+R52</f>
        <v>0</v>
      </c>
      <c r="Q52">
        <f>0+I53</f>
        <v>0</v>
      </c>
      <c r="R52">
        <f>0+O53</f>
        <v>0</v>
      </c>
    </row>
    <row r="53" spans="1:18" x14ac:dyDescent="0.2">
      <c r="A53" s="24" t="s">
        <v>45</v>
      </c>
      <c r="B53" s="28" t="s">
        <v>79</v>
      </c>
      <c r="C53" s="28" t="s">
        <v>525</v>
      </c>
      <c r="D53" s="24" t="s">
        <v>29</v>
      </c>
      <c r="E53" s="29" t="s">
        <v>526</v>
      </c>
      <c r="F53" s="30" t="s">
        <v>78</v>
      </c>
      <c r="G53" s="31">
        <v>82.2</v>
      </c>
      <c r="H53" s="32">
        <v>0</v>
      </c>
      <c r="I53" s="33">
        <f>ROUND(ROUND(H53,2)*ROUND(G53,3),2)</f>
        <v>0</v>
      </c>
      <c r="O53">
        <f>(I53*21)/100</f>
        <v>0</v>
      </c>
      <c r="P53" t="s">
        <v>23</v>
      </c>
    </row>
    <row r="54" spans="1:18" x14ac:dyDescent="0.2">
      <c r="A54" s="34" t="s">
        <v>49</v>
      </c>
      <c r="E54" s="35" t="s">
        <v>50</v>
      </c>
    </row>
    <row r="55" spans="1:18" x14ac:dyDescent="0.2">
      <c r="A55" s="36" t="s">
        <v>51</v>
      </c>
      <c r="E55" s="37" t="s">
        <v>50</v>
      </c>
    </row>
    <row r="56" spans="1:18" x14ac:dyDescent="0.2">
      <c r="A56" t="s">
        <v>53</v>
      </c>
      <c r="E56" s="35" t="s">
        <v>50</v>
      </c>
    </row>
    <row r="57" spans="1:18" ht="12.75" customHeight="1" x14ac:dyDescent="0.2">
      <c r="A57" s="12" t="s">
        <v>43</v>
      </c>
      <c r="B57" s="12"/>
      <c r="C57" s="38" t="s">
        <v>23</v>
      </c>
      <c r="D57" s="12"/>
      <c r="E57" s="26" t="s">
        <v>779</v>
      </c>
      <c r="F57" s="12"/>
      <c r="G57" s="12"/>
      <c r="H57" s="12"/>
      <c r="I57" s="39">
        <f>0+Q57</f>
        <v>0</v>
      </c>
      <c r="O57">
        <f>0+R57</f>
        <v>0</v>
      </c>
      <c r="Q57">
        <f>0+I58</f>
        <v>0</v>
      </c>
      <c r="R57">
        <f>0+O58</f>
        <v>0</v>
      </c>
    </row>
    <row r="58" spans="1:18" x14ac:dyDescent="0.2">
      <c r="A58" s="24" t="s">
        <v>45</v>
      </c>
      <c r="B58" s="28" t="s">
        <v>83</v>
      </c>
      <c r="C58" s="28" t="s">
        <v>780</v>
      </c>
      <c r="D58" s="24" t="s">
        <v>29</v>
      </c>
      <c r="E58" s="29" t="s">
        <v>781</v>
      </c>
      <c r="F58" s="30" t="s">
        <v>48</v>
      </c>
      <c r="G58" s="31">
        <v>1.3</v>
      </c>
      <c r="H58" s="32">
        <v>0</v>
      </c>
      <c r="I58" s="33">
        <f>ROUND(ROUND(H58,2)*ROUND(G58,3),2)</f>
        <v>0</v>
      </c>
      <c r="O58">
        <f>(I58*21)/100</f>
        <v>0</v>
      </c>
      <c r="P58" t="s">
        <v>23</v>
      </c>
    </row>
    <row r="59" spans="1:18" x14ac:dyDescent="0.2">
      <c r="A59" s="34" t="s">
        <v>49</v>
      </c>
      <c r="E59" s="35" t="s">
        <v>50</v>
      </c>
    </row>
    <row r="60" spans="1:18" x14ac:dyDescent="0.2">
      <c r="A60" s="36" t="s">
        <v>51</v>
      </c>
      <c r="E60" s="37" t="s">
        <v>50</v>
      </c>
    </row>
    <row r="61" spans="1:18" x14ac:dyDescent="0.2">
      <c r="A61" t="s">
        <v>53</v>
      </c>
      <c r="E61" s="35" t="s">
        <v>54</v>
      </c>
    </row>
    <row r="62" spans="1:18" ht="12.75" customHeight="1" x14ac:dyDescent="0.2">
      <c r="A62" s="12" t="s">
        <v>43</v>
      </c>
      <c r="B62" s="12"/>
      <c r="C62" s="38" t="s">
        <v>269</v>
      </c>
      <c r="D62" s="12"/>
      <c r="E62" s="26" t="s">
        <v>527</v>
      </c>
      <c r="F62" s="12"/>
      <c r="G62" s="12"/>
      <c r="H62" s="12"/>
      <c r="I62" s="39">
        <f>0+Q62</f>
        <v>0</v>
      </c>
      <c r="O62">
        <f>0+R62</f>
        <v>0</v>
      </c>
      <c r="Q62">
        <f>0+I63+I67+I71+I75+I79+I83+I87</f>
        <v>0</v>
      </c>
      <c r="R62">
        <f>0+O63+O67+O71+O75+O79+O83+O87</f>
        <v>0</v>
      </c>
    </row>
    <row r="63" spans="1:18" ht="25.5" x14ac:dyDescent="0.2">
      <c r="A63" s="24" t="s">
        <v>45</v>
      </c>
      <c r="B63" s="28" t="s">
        <v>87</v>
      </c>
      <c r="C63" s="28" t="s">
        <v>528</v>
      </c>
      <c r="D63" s="24" t="s">
        <v>29</v>
      </c>
      <c r="E63" s="29" t="s">
        <v>529</v>
      </c>
      <c r="F63" s="30" t="s">
        <v>110</v>
      </c>
      <c r="G63" s="31">
        <v>6</v>
      </c>
      <c r="H63" s="32">
        <v>0</v>
      </c>
      <c r="I63" s="33">
        <f>ROUND(ROUND(H63,2)*ROUND(G63,3),2)</f>
        <v>0</v>
      </c>
      <c r="O63">
        <f>(I63*21)/100</f>
        <v>0</v>
      </c>
      <c r="P63" t="s">
        <v>23</v>
      </c>
    </row>
    <row r="64" spans="1:18" x14ac:dyDescent="0.2">
      <c r="A64" s="34" t="s">
        <v>49</v>
      </c>
      <c r="E64" s="35" t="s">
        <v>50</v>
      </c>
    </row>
    <row r="65" spans="1:16" x14ac:dyDescent="0.2">
      <c r="A65" s="36" t="s">
        <v>51</v>
      </c>
      <c r="E65" s="37" t="s">
        <v>50</v>
      </c>
    </row>
    <row r="66" spans="1:16" x14ac:dyDescent="0.2">
      <c r="A66" t="s">
        <v>53</v>
      </c>
      <c r="E66" s="35" t="s">
        <v>50</v>
      </c>
    </row>
    <row r="67" spans="1:16" x14ac:dyDescent="0.2">
      <c r="A67" s="24" t="s">
        <v>45</v>
      </c>
      <c r="B67" s="28" t="s">
        <v>89</v>
      </c>
      <c r="C67" s="28" t="s">
        <v>530</v>
      </c>
      <c r="D67" s="24" t="s">
        <v>29</v>
      </c>
      <c r="E67" s="29" t="s">
        <v>531</v>
      </c>
      <c r="F67" s="30" t="s">
        <v>110</v>
      </c>
      <c r="G67" s="31">
        <v>6</v>
      </c>
      <c r="H67" s="32">
        <v>0</v>
      </c>
      <c r="I67" s="33">
        <f>ROUND(ROUND(H67,2)*ROUND(G67,3),2)</f>
        <v>0</v>
      </c>
      <c r="O67">
        <f>(I67*21)/100</f>
        <v>0</v>
      </c>
      <c r="P67" t="s">
        <v>23</v>
      </c>
    </row>
    <row r="68" spans="1:16" x14ac:dyDescent="0.2">
      <c r="A68" s="34" t="s">
        <v>49</v>
      </c>
      <c r="E68" s="35" t="s">
        <v>50</v>
      </c>
    </row>
    <row r="69" spans="1:16" x14ac:dyDescent="0.2">
      <c r="A69" s="36" t="s">
        <v>51</v>
      </c>
      <c r="E69" s="37" t="s">
        <v>50</v>
      </c>
    </row>
    <row r="70" spans="1:16" x14ac:dyDescent="0.2">
      <c r="A70" t="s">
        <v>53</v>
      </c>
      <c r="E70" s="35" t="s">
        <v>66</v>
      </c>
    </row>
    <row r="71" spans="1:16" x14ac:dyDescent="0.2">
      <c r="A71" s="24" t="s">
        <v>45</v>
      </c>
      <c r="B71" s="28" t="s">
        <v>93</v>
      </c>
      <c r="C71" s="28" t="s">
        <v>535</v>
      </c>
      <c r="D71" s="24" t="s">
        <v>29</v>
      </c>
      <c r="E71" s="29" t="s">
        <v>782</v>
      </c>
      <c r="F71" s="30" t="s">
        <v>73</v>
      </c>
      <c r="G71" s="31">
        <v>107</v>
      </c>
      <c r="H71" s="32">
        <v>0</v>
      </c>
      <c r="I71" s="33">
        <f>ROUND(ROUND(H71,2)*ROUND(G71,3),2)</f>
        <v>0</v>
      </c>
      <c r="O71">
        <f>(I71*21)/100</f>
        <v>0</v>
      </c>
      <c r="P71" t="s">
        <v>23</v>
      </c>
    </row>
    <row r="72" spans="1:16" x14ac:dyDescent="0.2">
      <c r="A72" s="34" t="s">
        <v>49</v>
      </c>
      <c r="E72" s="35" t="s">
        <v>50</v>
      </c>
    </row>
    <row r="73" spans="1:16" x14ac:dyDescent="0.2">
      <c r="A73" s="36" t="s">
        <v>51</v>
      </c>
      <c r="E73" s="37" t="s">
        <v>50</v>
      </c>
    </row>
    <row r="74" spans="1:16" x14ac:dyDescent="0.2">
      <c r="A74" t="s">
        <v>53</v>
      </c>
      <c r="E74" s="35" t="s">
        <v>66</v>
      </c>
    </row>
    <row r="75" spans="1:16" x14ac:dyDescent="0.2">
      <c r="A75" s="24" t="s">
        <v>45</v>
      </c>
      <c r="B75" s="28" t="s">
        <v>96</v>
      </c>
      <c r="C75" s="28" t="s">
        <v>71</v>
      </c>
      <c r="D75" s="24" t="s">
        <v>29</v>
      </c>
      <c r="E75" s="29" t="s">
        <v>783</v>
      </c>
      <c r="F75" s="30" t="s">
        <v>73</v>
      </c>
      <c r="G75" s="31">
        <v>112</v>
      </c>
      <c r="H75" s="32">
        <v>0</v>
      </c>
      <c r="I75" s="33">
        <f>ROUND(ROUND(H75,2)*ROUND(G75,3),2)</f>
        <v>0</v>
      </c>
      <c r="O75">
        <f>(I75*21)/100</f>
        <v>0</v>
      </c>
      <c r="P75" t="s">
        <v>23</v>
      </c>
    </row>
    <row r="76" spans="1:16" x14ac:dyDescent="0.2">
      <c r="A76" s="34" t="s">
        <v>49</v>
      </c>
      <c r="E76" s="35" t="s">
        <v>50</v>
      </c>
    </row>
    <row r="77" spans="1:16" x14ac:dyDescent="0.2">
      <c r="A77" s="36" t="s">
        <v>51</v>
      </c>
      <c r="E77" s="37" t="s">
        <v>50</v>
      </c>
    </row>
    <row r="78" spans="1:16" x14ac:dyDescent="0.2">
      <c r="A78" t="s">
        <v>53</v>
      </c>
      <c r="E78" s="35" t="s">
        <v>66</v>
      </c>
    </row>
    <row r="79" spans="1:16" x14ac:dyDescent="0.2">
      <c r="A79" s="24" t="s">
        <v>45</v>
      </c>
      <c r="B79" s="28" t="s">
        <v>97</v>
      </c>
      <c r="C79" s="28" t="s">
        <v>74</v>
      </c>
      <c r="D79" s="24" t="s">
        <v>29</v>
      </c>
      <c r="E79" s="29" t="s">
        <v>784</v>
      </c>
      <c r="F79" s="30" t="s">
        <v>73</v>
      </c>
      <c r="G79" s="31">
        <v>16</v>
      </c>
      <c r="H79" s="32">
        <v>0</v>
      </c>
      <c r="I79" s="33">
        <f>ROUND(ROUND(H79,2)*ROUND(G79,3),2)</f>
        <v>0</v>
      </c>
      <c r="O79">
        <f>(I79*21)/100</f>
        <v>0</v>
      </c>
      <c r="P79" t="s">
        <v>23</v>
      </c>
    </row>
    <row r="80" spans="1:16" x14ac:dyDescent="0.2">
      <c r="A80" s="34" t="s">
        <v>49</v>
      </c>
      <c r="E80" s="35" t="s">
        <v>50</v>
      </c>
    </row>
    <row r="81" spans="1:18" x14ac:dyDescent="0.2">
      <c r="A81" s="36" t="s">
        <v>51</v>
      </c>
      <c r="E81" s="37" t="s">
        <v>50</v>
      </c>
    </row>
    <row r="82" spans="1:18" x14ac:dyDescent="0.2">
      <c r="A82" t="s">
        <v>53</v>
      </c>
      <c r="E82" s="35" t="s">
        <v>54</v>
      </c>
    </row>
    <row r="83" spans="1:18" ht="25.5" x14ac:dyDescent="0.2">
      <c r="A83" s="24" t="s">
        <v>45</v>
      </c>
      <c r="B83" s="28" t="s">
        <v>100</v>
      </c>
      <c r="C83" s="28" t="s">
        <v>119</v>
      </c>
      <c r="D83" s="24" t="s">
        <v>29</v>
      </c>
      <c r="E83" s="29" t="s">
        <v>785</v>
      </c>
      <c r="F83" s="30" t="s">
        <v>110</v>
      </c>
      <c r="G83" s="31">
        <v>2</v>
      </c>
      <c r="H83" s="32">
        <v>0</v>
      </c>
      <c r="I83" s="33">
        <f>ROUND(ROUND(H83,2)*ROUND(G83,3),2)</f>
        <v>0</v>
      </c>
      <c r="O83">
        <f>(I83*21)/100</f>
        <v>0</v>
      </c>
      <c r="P83" t="s">
        <v>23</v>
      </c>
    </row>
    <row r="84" spans="1:18" x14ac:dyDescent="0.2">
      <c r="A84" s="34" t="s">
        <v>49</v>
      </c>
      <c r="E84" s="35" t="s">
        <v>50</v>
      </c>
    </row>
    <row r="85" spans="1:18" x14ac:dyDescent="0.2">
      <c r="A85" s="36" t="s">
        <v>51</v>
      </c>
      <c r="E85" s="37" t="s">
        <v>50</v>
      </c>
    </row>
    <row r="86" spans="1:18" x14ac:dyDescent="0.2">
      <c r="A86" t="s">
        <v>53</v>
      </c>
      <c r="E86" s="35" t="s">
        <v>54</v>
      </c>
    </row>
    <row r="87" spans="1:18" ht="25.5" x14ac:dyDescent="0.2">
      <c r="A87" s="24" t="s">
        <v>45</v>
      </c>
      <c r="B87" s="28" t="s">
        <v>103</v>
      </c>
      <c r="C87" s="28" t="s">
        <v>705</v>
      </c>
      <c r="D87" s="24" t="s">
        <v>29</v>
      </c>
      <c r="E87" s="29" t="s">
        <v>786</v>
      </c>
      <c r="F87" s="30" t="s">
        <v>110</v>
      </c>
      <c r="G87" s="31">
        <v>2</v>
      </c>
      <c r="H87" s="32">
        <v>0</v>
      </c>
      <c r="I87" s="33">
        <f>ROUND(ROUND(H87,2)*ROUND(G87,3),2)</f>
        <v>0</v>
      </c>
      <c r="O87">
        <f>(I87*21)/100</f>
        <v>0</v>
      </c>
      <c r="P87" t="s">
        <v>23</v>
      </c>
    </row>
    <row r="88" spans="1:18" x14ac:dyDescent="0.2">
      <c r="A88" s="34" t="s">
        <v>49</v>
      </c>
      <c r="E88" s="35" t="s">
        <v>50</v>
      </c>
    </row>
    <row r="89" spans="1:18" x14ac:dyDescent="0.2">
      <c r="A89" s="36" t="s">
        <v>51</v>
      </c>
      <c r="E89" s="37" t="s">
        <v>50</v>
      </c>
    </row>
    <row r="90" spans="1:18" x14ac:dyDescent="0.2">
      <c r="A90" t="s">
        <v>53</v>
      </c>
      <c r="E90" s="35" t="s">
        <v>66</v>
      </c>
    </row>
    <row r="91" spans="1:18" ht="12.75" customHeight="1" x14ac:dyDescent="0.2">
      <c r="A91" s="12" t="s">
        <v>43</v>
      </c>
      <c r="B91" s="12"/>
      <c r="C91" s="38" t="s">
        <v>283</v>
      </c>
      <c r="D91" s="12"/>
      <c r="E91" s="26" t="s">
        <v>707</v>
      </c>
      <c r="F91" s="12"/>
      <c r="G91" s="12"/>
      <c r="H91" s="12"/>
      <c r="I91" s="39">
        <f>0+Q91</f>
        <v>0</v>
      </c>
      <c r="O91">
        <f>0+R91</f>
        <v>0</v>
      </c>
      <c r="Q91">
        <f>0+I92+I96+I100+I104+I108+I112+I116+I120+I124+I128+I132+I136</f>
        <v>0</v>
      </c>
      <c r="R91">
        <f>0+O92+O96+O100+O104+O108+O112+O116+O120+O124+O128+O132+O136</f>
        <v>0</v>
      </c>
    </row>
    <row r="92" spans="1:18" x14ac:dyDescent="0.2">
      <c r="A92" s="24" t="s">
        <v>45</v>
      </c>
      <c r="B92" s="28" t="s">
        <v>107</v>
      </c>
      <c r="C92" s="28" t="s">
        <v>702</v>
      </c>
      <c r="D92" s="24" t="s">
        <v>29</v>
      </c>
      <c r="E92" s="29" t="s">
        <v>703</v>
      </c>
      <c r="F92" s="30" t="s">
        <v>73</v>
      </c>
      <c r="G92" s="31">
        <v>7</v>
      </c>
      <c r="H92" s="32">
        <v>0</v>
      </c>
      <c r="I92" s="33">
        <f>ROUND(ROUND(H92,2)*ROUND(G92,3),2)</f>
        <v>0</v>
      </c>
      <c r="O92">
        <f>(I92*21)/100</f>
        <v>0</v>
      </c>
      <c r="P92" t="s">
        <v>23</v>
      </c>
    </row>
    <row r="93" spans="1:18" x14ac:dyDescent="0.2">
      <c r="A93" s="34" t="s">
        <v>49</v>
      </c>
      <c r="E93" s="35" t="s">
        <v>50</v>
      </c>
    </row>
    <row r="94" spans="1:18" x14ac:dyDescent="0.2">
      <c r="A94" s="36" t="s">
        <v>51</v>
      </c>
      <c r="E94" s="37" t="s">
        <v>50</v>
      </c>
    </row>
    <row r="95" spans="1:18" x14ac:dyDescent="0.2">
      <c r="A95" t="s">
        <v>53</v>
      </c>
      <c r="E95" s="35" t="s">
        <v>66</v>
      </c>
    </row>
    <row r="96" spans="1:18" x14ac:dyDescent="0.2">
      <c r="A96" s="24" t="s">
        <v>45</v>
      </c>
      <c r="B96" s="28" t="s">
        <v>111</v>
      </c>
      <c r="C96" s="28" t="s">
        <v>787</v>
      </c>
      <c r="D96" s="24" t="s">
        <v>29</v>
      </c>
      <c r="E96" s="29" t="s">
        <v>788</v>
      </c>
      <c r="F96" s="30" t="s">
        <v>73</v>
      </c>
      <c r="G96" s="31">
        <v>15</v>
      </c>
      <c r="H96" s="32">
        <v>0</v>
      </c>
      <c r="I96" s="33">
        <f>ROUND(ROUND(H96,2)*ROUND(G96,3),2)</f>
        <v>0</v>
      </c>
      <c r="O96">
        <f>(I96*21)/100</f>
        <v>0</v>
      </c>
      <c r="P96" t="s">
        <v>23</v>
      </c>
    </row>
    <row r="97" spans="1:16" x14ac:dyDescent="0.2">
      <c r="A97" s="34" t="s">
        <v>49</v>
      </c>
      <c r="E97" s="35" t="s">
        <v>50</v>
      </c>
    </row>
    <row r="98" spans="1:16" x14ac:dyDescent="0.2">
      <c r="A98" s="36" t="s">
        <v>51</v>
      </c>
      <c r="E98" s="37" t="s">
        <v>50</v>
      </c>
    </row>
    <row r="99" spans="1:16" x14ac:dyDescent="0.2">
      <c r="A99" t="s">
        <v>53</v>
      </c>
      <c r="E99" s="35" t="s">
        <v>66</v>
      </c>
    </row>
    <row r="100" spans="1:16" x14ac:dyDescent="0.2">
      <c r="A100" s="24" t="s">
        <v>45</v>
      </c>
      <c r="B100" s="28" t="s">
        <v>112</v>
      </c>
      <c r="C100" s="28" t="s">
        <v>789</v>
      </c>
      <c r="D100" s="24" t="s">
        <v>29</v>
      </c>
      <c r="E100" s="29" t="s">
        <v>790</v>
      </c>
      <c r="F100" s="30" t="s">
        <v>110</v>
      </c>
      <c r="G100" s="31">
        <v>2</v>
      </c>
      <c r="H100" s="32">
        <v>0</v>
      </c>
      <c r="I100" s="33">
        <f>ROUND(ROUND(H100,2)*ROUND(G100,3),2)</f>
        <v>0</v>
      </c>
      <c r="O100">
        <f>(I100*21)/100</f>
        <v>0</v>
      </c>
      <c r="P100" t="s">
        <v>23</v>
      </c>
    </row>
    <row r="101" spans="1:16" x14ac:dyDescent="0.2">
      <c r="A101" s="34" t="s">
        <v>49</v>
      </c>
      <c r="E101" s="35" t="s">
        <v>50</v>
      </c>
    </row>
    <row r="102" spans="1:16" x14ac:dyDescent="0.2">
      <c r="A102" s="36" t="s">
        <v>51</v>
      </c>
      <c r="E102" s="37" t="s">
        <v>50</v>
      </c>
    </row>
    <row r="103" spans="1:16" x14ac:dyDescent="0.2">
      <c r="A103" t="s">
        <v>53</v>
      </c>
      <c r="E103" s="35" t="s">
        <v>66</v>
      </c>
    </row>
    <row r="104" spans="1:16" x14ac:dyDescent="0.2">
      <c r="A104" s="24" t="s">
        <v>45</v>
      </c>
      <c r="B104" s="28" t="s">
        <v>115</v>
      </c>
      <c r="C104" s="28" t="s">
        <v>166</v>
      </c>
      <c r="D104" s="24" t="s">
        <v>29</v>
      </c>
      <c r="E104" s="29" t="s">
        <v>791</v>
      </c>
      <c r="F104" s="30" t="s">
        <v>110</v>
      </c>
      <c r="G104" s="31">
        <v>1</v>
      </c>
      <c r="H104" s="32">
        <v>0</v>
      </c>
      <c r="I104" s="33">
        <f>ROUND(ROUND(H104,2)*ROUND(G104,3),2)</f>
        <v>0</v>
      </c>
      <c r="O104">
        <f>(I104*21)/100</f>
        <v>0</v>
      </c>
      <c r="P104" t="s">
        <v>23</v>
      </c>
    </row>
    <row r="105" spans="1:16" x14ac:dyDescent="0.2">
      <c r="A105" s="34" t="s">
        <v>49</v>
      </c>
      <c r="E105" s="35" t="s">
        <v>50</v>
      </c>
    </row>
    <row r="106" spans="1:16" x14ac:dyDescent="0.2">
      <c r="A106" s="36" t="s">
        <v>51</v>
      </c>
      <c r="E106" s="37" t="s">
        <v>50</v>
      </c>
    </row>
    <row r="107" spans="1:16" x14ac:dyDescent="0.2">
      <c r="A107" t="s">
        <v>53</v>
      </c>
      <c r="E107" s="35" t="s">
        <v>66</v>
      </c>
    </row>
    <row r="108" spans="1:16" x14ac:dyDescent="0.2">
      <c r="A108" s="24" t="s">
        <v>45</v>
      </c>
      <c r="B108" s="28" t="s">
        <v>118</v>
      </c>
      <c r="C108" s="28" t="s">
        <v>172</v>
      </c>
      <c r="D108" s="24" t="s">
        <v>29</v>
      </c>
      <c r="E108" s="29" t="s">
        <v>173</v>
      </c>
      <c r="F108" s="30" t="s">
        <v>73</v>
      </c>
      <c r="G108" s="31">
        <v>120</v>
      </c>
      <c r="H108" s="32">
        <v>0</v>
      </c>
      <c r="I108" s="33">
        <f>ROUND(ROUND(H108,2)*ROUND(G108,3),2)</f>
        <v>0</v>
      </c>
      <c r="O108">
        <f>(I108*21)/100</f>
        <v>0</v>
      </c>
      <c r="P108" t="s">
        <v>23</v>
      </c>
    </row>
    <row r="109" spans="1:16" x14ac:dyDescent="0.2">
      <c r="A109" s="34" t="s">
        <v>49</v>
      </c>
      <c r="E109" s="35" t="s">
        <v>50</v>
      </c>
    </row>
    <row r="110" spans="1:16" x14ac:dyDescent="0.2">
      <c r="A110" s="36" t="s">
        <v>51</v>
      </c>
      <c r="E110" s="37" t="s">
        <v>50</v>
      </c>
    </row>
    <row r="111" spans="1:16" x14ac:dyDescent="0.2">
      <c r="A111" t="s">
        <v>53</v>
      </c>
      <c r="E111" s="35" t="s">
        <v>66</v>
      </c>
    </row>
    <row r="112" spans="1:16" ht="25.5" x14ac:dyDescent="0.2">
      <c r="A112" s="24" t="s">
        <v>45</v>
      </c>
      <c r="B112" s="28" t="s">
        <v>121</v>
      </c>
      <c r="C112" s="28" t="s">
        <v>179</v>
      </c>
      <c r="D112" s="24" t="s">
        <v>29</v>
      </c>
      <c r="E112" s="29" t="s">
        <v>180</v>
      </c>
      <c r="F112" s="30" t="s">
        <v>110</v>
      </c>
      <c r="G112" s="31">
        <v>2</v>
      </c>
      <c r="H112" s="32">
        <v>0</v>
      </c>
      <c r="I112" s="33">
        <f>ROUND(ROUND(H112,2)*ROUND(G112,3),2)</f>
        <v>0</v>
      </c>
      <c r="O112">
        <f>(I112*21)/100</f>
        <v>0</v>
      </c>
      <c r="P112" t="s">
        <v>23</v>
      </c>
    </row>
    <row r="113" spans="1:16" x14ac:dyDescent="0.2">
      <c r="A113" s="34" t="s">
        <v>49</v>
      </c>
      <c r="E113" s="35" t="s">
        <v>50</v>
      </c>
    </row>
    <row r="114" spans="1:16" x14ac:dyDescent="0.2">
      <c r="A114" s="36" t="s">
        <v>51</v>
      </c>
      <c r="E114" s="37" t="s">
        <v>50</v>
      </c>
    </row>
    <row r="115" spans="1:16" x14ac:dyDescent="0.2">
      <c r="A115" t="s">
        <v>53</v>
      </c>
      <c r="E115" s="35" t="s">
        <v>50</v>
      </c>
    </row>
    <row r="116" spans="1:16" x14ac:dyDescent="0.2">
      <c r="A116" s="24" t="s">
        <v>45</v>
      </c>
      <c r="B116" s="28" t="s">
        <v>124</v>
      </c>
      <c r="C116" s="28" t="s">
        <v>792</v>
      </c>
      <c r="D116" s="24" t="s">
        <v>29</v>
      </c>
      <c r="E116" s="29" t="s">
        <v>793</v>
      </c>
      <c r="F116" s="30" t="s">
        <v>110</v>
      </c>
      <c r="G116" s="31">
        <v>1</v>
      </c>
      <c r="H116" s="32">
        <v>0</v>
      </c>
      <c r="I116" s="33">
        <f>ROUND(ROUND(H116,2)*ROUND(G116,3),2)</f>
        <v>0</v>
      </c>
      <c r="O116">
        <f>(I116*21)/100</f>
        <v>0</v>
      </c>
      <c r="P116" t="s">
        <v>23</v>
      </c>
    </row>
    <row r="117" spans="1:16" x14ac:dyDescent="0.2">
      <c r="A117" s="34" t="s">
        <v>49</v>
      </c>
      <c r="E117" s="35" t="s">
        <v>794</v>
      </c>
    </row>
    <row r="118" spans="1:16" x14ac:dyDescent="0.2">
      <c r="A118" s="36" t="s">
        <v>51</v>
      </c>
      <c r="E118" s="37" t="s">
        <v>50</v>
      </c>
    </row>
    <row r="119" spans="1:16" x14ac:dyDescent="0.2">
      <c r="A119" t="s">
        <v>53</v>
      </c>
      <c r="E119" s="35" t="s">
        <v>66</v>
      </c>
    </row>
    <row r="120" spans="1:16" ht="25.5" x14ac:dyDescent="0.2">
      <c r="A120" s="24" t="s">
        <v>45</v>
      </c>
      <c r="B120" s="28" t="s">
        <v>127</v>
      </c>
      <c r="C120" s="28" t="s">
        <v>795</v>
      </c>
      <c r="D120" s="24" t="s">
        <v>29</v>
      </c>
      <c r="E120" s="29" t="s">
        <v>556</v>
      </c>
      <c r="F120" s="30" t="s">
        <v>110</v>
      </c>
      <c r="G120" s="31">
        <v>1</v>
      </c>
      <c r="H120" s="32">
        <v>0</v>
      </c>
      <c r="I120" s="33">
        <f>ROUND(ROUND(H120,2)*ROUND(G120,3),2)</f>
        <v>0</v>
      </c>
      <c r="O120">
        <f>(I120*21)/100</f>
        <v>0</v>
      </c>
      <c r="P120" t="s">
        <v>23</v>
      </c>
    </row>
    <row r="121" spans="1:16" x14ac:dyDescent="0.2">
      <c r="A121" s="34" t="s">
        <v>49</v>
      </c>
      <c r="E121" s="35" t="s">
        <v>50</v>
      </c>
    </row>
    <row r="122" spans="1:16" x14ac:dyDescent="0.2">
      <c r="A122" s="36" t="s">
        <v>51</v>
      </c>
      <c r="E122" s="37" t="s">
        <v>50</v>
      </c>
    </row>
    <row r="123" spans="1:16" x14ac:dyDescent="0.2">
      <c r="A123" t="s">
        <v>53</v>
      </c>
      <c r="E123" s="35" t="s">
        <v>796</v>
      </c>
    </row>
    <row r="124" spans="1:16" x14ac:dyDescent="0.2">
      <c r="A124" s="24" t="s">
        <v>45</v>
      </c>
      <c r="B124" s="28" t="s">
        <v>132</v>
      </c>
      <c r="C124" s="28" t="s">
        <v>719</v>
      </c>
      <c r="D124" s="24" t="s">
        <v>29</v>
      </c>
      <c r="E124" s="29" t="s">
        <v>720</v>
      </c>
      <c r="F124" s="30" t="s">
        <v>368</v>
      </c>
      <c r="G124" s="31">
        <v>8</v>
      </c>
      <c r="H124" s="32">
        <v>0</v>
      </c>
      <c r="I124" s="33">
        <f>ROUND(ROUND(H124,2)*ROUND(G124,3),2)</f>
        <v>0</v>
      </c>
      <c r="O124">
        <f>(I124*21)/100</f>
        <v>0</v>
      </c>
      <c r="P124" t="s">
        <v>23</v>
      </c>
    </row>
    <row r="125" spans="1:16" x14ac:dyDescent="0.2">
      <c r="A125" s="34" t="s">
        <v>49</v>
      </c>
      <c r="E125" s="35" t="s">
        <v>50</v>
      </c>
    </row>
    <row r="126" spans="1:16" x14ac:dyDescent="0.2">
      <c r="A126" s="36" t="s">
        <v>51</v>
      </c>
      <c r="E126" s="37" t="s">
        <v>50</v>
      </c>
    </row>
    <row r="127" spans="1:16" x14ac:dyDescent="0.2">
      <c r="A127" t="s">
        <v>53</v>
      </c>
      <c r="E127" s="35" t="s">
        <v>66</v>
      </c>
    </row>
    <row r="128" spans="1:16" x14ac:dyDescent="0.2">
      <c r="A128" s="24" t="s">
        <v>45</v>
      </c>
      <c r="B128" s="28" t="s">
        <v>140</v>
      </c>
      <c r="C128" s="28" t="s">
        <v>557</v>
      </c>
      <c r="D128" s="24" t="s">
        <v>29</v>
      </c>
      <c r="E128" s="29" t="s">
        <v>558</v>
      </c>
      <c r="F128" s="30" t="s">
        <v>110</v>
      </c>
      <c r="G128" s="31">
        <v>1</v>
      </c>
      <c r="H128" s="32">
        <v>0</v>
      </c>
      <c r="I128" s="33">
        <f>ROUND(ROUND(H128,2)*ROUND(G128,3),2)</f>
        <v>0</v>
      </c>
      <c r="O128">
        <f>(I128*21)/100</f>
        <v>0</v>
      </c>
      <c r="P128" t="s">
        <v>23</v>
      </c>
    </row>
    <row r="129" spans="1:18" x14ac:dyDescent="0.2">
      <c r="A129" s="34" t="s">
        <v>49</v>
      </c>
      <c r="E129" s="35" t="s">
        <v>797</v>
      </c>
    </row>
    <row r="130" spans="1:18" x14ac:dyDescent="0.2">
      <c r="A130" s="36" t="s">
        <v>51</v>
      </c>
      <c r="E130" s="37" t="s">
        <v>50</v>
      </c>
    </row>
    <row r="131" spans="1:18" ht="140.25" x14ac:dyDescent="0.2">
      <c r="A131" t="s">
        <v>53</v>
      </c>
      <c r="E131" s="35" t="s">
        <v>563</v>
      </c>
    </row>
    <row r="132" spans="1:18" x14ac:dyDescent="0.2">
      <c r="A132" s="24" t="s">
        <v>45</v>
      </c>
      <c r="B132" s="28" t="s">
        <v>145</v>
      </c>
      <c r="C132" s="28" t="s">
        <v>561</v>
      </c>
      <c r="D132" s="24" t="s">
        <v>29</v>
      </c>
      <c r="E132" s="29" t="s">
        <v>562</v>
      </c>
      <c r="F132" s="30" t="s">
        <v>110</v>
      </c>
      <c r="G132" s="31">
        <v>1</v>
      </c>
      <c r="H132" s="32">
        <v>0</v>
      </c>
      <c r="I132" s="33">
        <f>ROUND(ROUND(H132,2)*ROUND(G132,3),2)</f>
        <v>0</v>
      </c>
      <c r="O132">
        <f>(I132*21)/100</f>
        <v>0</v>
      </c>
      <c r="P132" t="s">
        <v>23</v>
      </c>
    </row>
    <row r="133" spans="1:18" x14ac:dyDescent="0.2">
      <c r="A133" s="34" t="s">
        <v>49</v>
      </c>
      <c r="E133" s="35" t="s">
        <v>798</v>
      </c>
    </row>
    <row r="134" spans="1:18" x14ac:dyDescent="0.2">
      <c r="A134" s="36" t="s">
        <v>51</v>
      </c>
      <c r="E134" s="37" t="s">
        <v>50</v>
      </c>
    </row>
    <row r="135" spans="1:18" ht="140.25" x14ac:dyDescent="0.2">
      <c r="A135" t="s">
        <v>53</v>
      </c>
      <c r="E135" s="35" t="s">
        <v>563</v>
      </c>
    </row>
    <row r="136" spans="1:18" ht="25.5" x14ac:dyDescent="0.2">
      <c r="A136" s="24" t="s">
        <v>45</v>
      </c>
      <c r="B136" s="28" t="s">
        <v>148</v>
      </c>
      <c r="C136" s="28" t="s">
        <v>799</v>
      </c>
      <c r="D136" s="24" t="s">
        <v>29</v>
      </c>
      <c r="E136" s="29" t="s">
        <v>800</v>
      </c>
      <c r="F136" s="30" t="s">
        <v>110</v>
      </c>
      <c r="G136" s="31">
        <v>1</v>
      </c>
      <c r="H136" s="32">
        <v>0</v>
      </c>
      <c r="I136" s="33">
        <f>ROUND(ROUND(H136,2)*ROUND(G136,3),2)</f>
        <v>0</v>
      </c>
      <c r="O136">
        <f>(I136*21)/100</f>
        <v>0</v>
      </c>
      <c r="P136" t="s">
        <v>23</v>
      </c>
    </row>
    <row r="137" spans="1:18" x14ac:dyDescent="0.2">
      <c r="A137" s="34" t="s">
        <v>49</v>
      </c>
      <c r="E137" s="35" t="s">
        <v>794</v>
      </c>
    </row>
    <row r="138" spans="1:18" x14ac:dyDescent="0.2">
      <c r="A138" s="36" t="s">
        <v>51</v>
      </c>
      <c r="E138" s="37" t="s">
        <v>50</v>
      </c>
    </row>
    <row r="139" spans="1:18" ht="140.25" x14ac:dyDescent="0.2">
      <c r="A139" t="s">
        <v>53</v>
      </c>
      <c r="E139" s="35" t="s">
        <v>563</v>
      </c>
    </row>
    <row r="140" spans="1:18" ht="12.75" customHeight="1" x14ac:dyDescent="0.2">
      <c r="A140" s="12" t="s">
        <v>43</v>
      </c>
      <c r="B140" s="12"/>
      <c r="C140" s="38" t="s">
        <v>138</v>
      </c>
      <c r="D140" s="12"/>
      <c r="E140" s="26" t="s">
        <v>728</v>
      </c>
      <c r="F140" s="12"/>
      <c r="G140" s="12"/>
      <c r="H140" s="12"/>
      <c r="I140" s="39">
        <f>0+Q140</f>
        <v>0</v>
      </c>
      <c r="O140">
        <f>0+R140</f>
        <v>0</v>
      </c>
      <c r="Q140">
        <f>0+I141+I145+I149+I153+I157+I161+I165+I169+I173+I177+I181+I185+I189+I193+I197+I201+I205+I209+I213</f>
        <v>0</v>
      </c>
      <c r="R140">
        <f>0+O141+O145+O149+O153+O157+O161+O165+O169+O173+O177+O181+O185+O189+O193+O197+O201+O205+O209+O213</f>
        <v>0</v>
      </c>
    </row>
    <row r="141" spans="1:18" x14ac:dyDescent="0.2">
      <c r="A141" s="24" t="s">
        <v>45</v>
      </c>
      <c r="B141" s="28" t="s">
        <v>151</v>
      </c>
      <c r="C141" s="28" t="s">
        <v>801</v>
      </c>
      <c r="D141" s="24" t="s">
        <v>29</v>
      </c>
      <c r="E141" s="29" t="s">
        <v>802</v>
      </c>
      <c r="F141" s="30" t="s">
        <v>73</v>
      </c>
      <c r="G141" s="31">
        <v>2</v>
      </c>
      <c r="H141" s="32">
        <v>0</v>
      </c>
      <c r="I141" s="33">
        <f>ROUND(ROUND(H141,2)*ROUND(G141,3),2)</f>
        <v>0</v>
      </c>
      <c r="O141">
        <f>(I141*21)/100</f>
        <v>0</v>
      </c>
      <c r="P141" t="s">
        <v>23</v>
      </c>
    </row>
    <row r="142" spans="1:18" x14ac:dyDescent="0.2">
      <c r="A142" s="34" t="s">
        <v>49</v>
      </c>
      <c r="E142" s="35" t="s">
        <v>50</v>
      </c>
    </row>
    <row r="143" spans="1:18" x14ac:dyDescent="0.2">
      <c r="A143" s="36" t="s">
        <v>51</v>
      </c>
      <c r="E143" s="37" t="s">
        <v>50</v>
      </c>
    </row>
    <row r="144" spans="1:18" x14ac:dyDescent="0.2">
      <c r="A144" t="s">
        <v>53</v>
      </c>
      <c r="E144" s="35" t="s">
        <v>66</v>
      </c>
    </row>
    <row r="145" spans="1:16" x14ac:dyDescent="0.2">
      <c r="A145" s="24" t="s">
        <v>45</v>
      </c>
      <c r="B145" s="28" t="s">
        <v>153</v>
      </c>
      <c r="C145" s="28" t="s">
        <v>729</v>
      </c>
      <c r="D145" s="24" t="s">
        <v>29</v>
      </c>
      <c r="E145" s="29" t="s">
        <v>803</v>
      </c>
      <c r="F145" s="30" t="s">
        <v>110</v>
      </c>
      <c r="G145" s="31">
        <v>1</v>
      </c>
      <c r="H145" s="32">
        <v>0</v>
      </c>
      <c r="I145" s="33">
        <f>ROUND(ROUND(H145,2)*ROUND(G145,3),2)</f>
        <v>0</v>
      </c>
      <c r="O145">
        <f>(I145*21)/100</f>
        <v>0</v>
      </c>
      <c r="P145" t="s">
        <v>23</v>
      </c>
    </row>
    <row r="146" spans="1:16" x14ac:dyDescent="0.2">
      <c r="A146" s="34" t="s">
        <v>49</v>
      </c>
      <c r="E146" s="35" t="s">
        <v>50</v>
      </c>
    </row>
    <row r="147" spans="1:16" x14ac:dyDescent="0.2">
      <c r="A147" s="36" t="s">
        <v>51</v>
      </c>
      <c r="E147" s="37" t="s">
        <v>50</v>
      </c>
    </row>
    <row r="148" spans="1:16" ht="114.75" x14ac:dyDescent="0.2">
      <c r="A148" t="s">
        <v>53</v>
      </c>
      <c r="E148" s="35" t="s">
        <v>731</v>
      </c>
    </row>
    <row r="149" spans="1:16" x14ac:dyDescent="0.2">
      <c r="A149" s="24" t="s">
        <v>45</v>
      </c>
      <c r="B149" s="28" t="s">
        <v>156</v>
      </c>
      <c r="C149" s="28" t="s">
        <v>610</v>
      </c>
      <c r="D149" s="24" t="s">
        <v>29</v>
      </c>
      <c r="E149" s="29" t="s">
        <v>611</v>
      </c>
      <c r="F149" s="30" t="s">
        <v>110</v>
      </c>
      <c r="G149" s="31">
        <v>1</v>
      </c>
      <c r="H149" s="32">
        <v>0</v>
      </c>
      <c r="I149" s="33">
        <f>ROUND(ROUND(H149,2)*ROUND(G149,3),2)</f>
        <v>0</v>
      </c>
      <c r="O149">
        <f>(I149*21)/100</f>
        <v>0</v>
      </c>
      <c r="P149" t="s">
        <v>23</v>
      </c>
    </row>
    <row r="150" spans="1:16" x14ac:dyDescent="0.2">
      <c r="A150" s="34" t="s">
        <v>49</v>
      </c>
      <c r="E150" s="35" t="s">
        <v>50</v>
      </c>
    </row>
    <row r="151" spans="1:16" x14ac:dyDescent="0.2">
      <c r="A151" s="36" t="s">
        <v>51</v>
      </c>
      <c r="E151" s="37" t="s">
        <v>50</v>
      </c>
    </row>
    <row r="152" spans="1:16" x14ac:dyDescent="0.2">
      <c r="A152" t="s">
        <v>53</v>
      </c>
      <c r="E152" s="35" t="s">
        <v>66</v>
      </c>
    </row>
    <row r="153" spans="1:16" x14ac:dyDescent="0.2">
      <c r="A153" s="24" t="s">
        <v>45</v>
      </c>
      <c r="B153" s="28" t="s">
        <v>159</v>
      </c>
      <c r="C153" s="28" t="s">
        <v>804</v>
      </c>
      <c r="D153" s="24" t="s">
        <v>29</v>
      </c>
      <c r="E153" s="29" t="s">
        <v>805</v>
      </c>
      <c r="F153" s="30" t="s">
        <v>110</v>
      </c>
      <c r="G153" s="31">
        <v>1</v>
      </c>
      <c r="H153" s="32">
        <v>0</v>
      </c>
      <c r="I153" s="33">
        <f>ROUND(ROUND(H153,2)*ROUND(G153,3),2)</f>
        <v>0</v>
      </c>
      <c r="O153">
        <f>(I153*21)/100</f>
        <v>0</v>
      </c>
      <c r="P153" t="s">
        <v>23</v>
      </c>
    </row>
    <row r="154" spans="1:16" x14ac:dyDescent="0.2">
      <c r="A154" s="34" t="s">
        <v>49</v>
      </c>
      <c r="E154" s="35" t="s">
        <v>50</v>
      </c>
    </row>
    <row r="155" spans="1:16" x14ac:dyDescent="0.2">
      <c r="A155" s="36" t="s">
        <v>51</v>
      </c>
      <c r="E155" s="37" t="s">
        <v>50</v>
      </c>
    </row>
    <row r="156" spans="1:16" x14ac:dyDescent="0.2">
      <c r="A156" t="s">
        <v>53</v>
      </c>
      <c r="E156" s="35" t="s">
        <v>66</v>
      </c>
    </row>
    <row r="157" spans="1:16" x14ac:dyDescent="0.2">
      <c r="A157" s="24" t="s">
        <v>45</v>
      </c>
      <c r="B157" s="28" t="s">
        <v>162</v>
      </c>
      <c r="C157" s="28" t="s">
        <v>624</v>
      </c>
      <c r="D157" s="24" t="s">
        <v>29</v>
      </c>
      <c r="E157" s="29" t="s">
        <v>625</v>
      </c>
      <c r="F157" s="30" t="s">
        <v>110</v>
      </c>
      <c r="G157" s="31">
        <v>1</v>
      </c>
      <c r="H157" s="32">
        <v>0</v>
      </c>
      <c r="I157" s="33">
        <f>ROUND(ROUND(H157,2)*ROUND(G157,3),2)</f>
        <v>0</v>
      </c>
      <c r="O157">
        <f>(I157*21)/100</f>
        <v>0</v>
      </c>
      <c r="P157" t="s">
        <v>23</v>
      </c>
    </row>
    <row r="158" spans="1:16" x14ac:dyDescent="0.2">
      <c r="A158" s="34" t="s">
        <v>49</v>
      </c>
      <c r="E158" s="35" t="s">
        <v>50</v>
      </c>
    </row>
    <row r="159" spans="1:16" x14ac:dyDescent="0.2">
      <c r="A159" s="36" t="s">
        <v>51</v>
      </c>
      <c r="E159" s="37" t="s">
        <v>50</v>
      </c>
    </row>
    <row r="160" spans="1:16" x14ac:dyDescent="0.2">
      <c r="A160" t="s">
        <v>53</v>
      </c>
      <c r="E160" s="35" t="s">
        <v>66</v>
      </c>
    </row>
    <row r="161" spans="1:16" x14ac:dyDescent="0.2">
      <c r="A161" s="24" t="s">
        <v>45</v>
      </c>
      <c r="B161" s="28" t="s">
        <v>165</v>
      </c>
      <c r="C161" s="28" t="s">
        <v>628</v>
      </c>
      <c r="D161" s="24" t="s">
        <v>29</v>
      </c>
      <c r="E161" s="29" t="s">
        <v>629</v>
      </c>
      <c r="F161" s="30" t="s">
        <v>110</v>
      </c>
      <c r="G161" s="31">
        <v>4</v>
      </c>
      <c r="H161" s="32">
        <v>0</v>
      </c>
      <c r="I161" s="33">
        <f>ROUND(ROUND(H161,2)*ROUND(G161,3),2)</f>
        <v>0</v>
      </c>
      <c r="O161">
        <f>(I161*21)/100</f>
        <v>0</v>
      </c>
      <c r="P161" t="s">
        <v>23</v>
      </c>
    </row>
    <row r="162" spans="1:16" x14ac:dyDescent="0.2">
      <c r="A162" s="34" t="s">
        <v>49</v>
      </c>
      <c r="E162" s="35" t="s">
        <v>50</v>
      </c>
    </row>
    <row r="163" spans="1:16" x14ac:dyDescent="0.2">
      <c r="A163" s="36" t="s">
        <v>51</v>
      </c>
      <c r="E163" s="37" t="s">
        <v>50</v>
      </c>
    </row>
    <row r="164" spans="1:16" x14ac:dyDescent="0.2">
      <c r="A164" t="s">
        <v>53</v>
      </c>
      <c r="E164" s="35" t="s">
        <v>66</v>
      </c>
    </row>
    <row r="165" spans="1:16" x14ac:dyDescent="0.2">
      <c r="A165" s="24" t="s">
        <v>45</v>
      </c>
      <c r="B165" s="28" t="s">
        <v>168</v>
      </c>
      <c r="C165" s="28" t="s">
        <v>389</v>
      </c>
      <c r="D165" s="24" t="s">
        <v>29</v>
      </c>
      <c r="E165" s="29" t="s">
        <v>390</v>
      </c>
      <c r="F165" s="30" t="s">
        <v>110</v>
      </c>
      <c r="G165" s="31">
        <v>2</v>
      </c>
      <c r="H165" s="32">
        <v>0</v>
      </c>
      <c r="I165" s="33">
        <f>ROUND(ROUND(H165,2)*ROUND(G165,3),2)</f>
        <v>0</v>
      </c>
      <c r="O165">
        <f>(I165*21)/100</f>
        <v>0</v>
      </c>
      <c r="P165" t="s">
        <v>23</v>
      </c>
    </row>
    <row r="166" spans="1:16" x14ac:dyDescent="0.2">
      <c r="A166" s="34" t="s">
        <v>49</v>
      </c>
      <c r="E166" s="35" t="s">
        <v>50</v>
      </c>
    </row>
    <row r="167" spans="1:16" x14ac:dyDescent="0.2">
      <c r="A167" s="36" t="s">
        <v>51</v>
      </c>
      <c r="E167" s="37" t="s">
        <v>50</v>
      </c>
    </row>
    <row r="168" spans="1:16" x14ac:dyDescent="0.2">
      <c r="A168" t="s">
        <v>53</v>
      </c>
      <c r="E168" s="35" t="s">
        <v>66</v>
      </c>
    </row>
    <row r="169" spans="1:16" x14ac:dyDescent="0.2">
      <c r="A169" s="24" t="s">
        <v>45</v>
      </c>
      <c r="B169" s="28" t="s">
        <v>171</v>
      </c>
      <c r="C169" s="28" t="s">
        <v>395</v>
      </c>
      <c r="D169" s="24" t="s">
        <v>29</v>
      </c>
      <c r="E169" s="29" t="s">
        <v>806</v>
      </c>
      <c r="F169" s="30" t="s">
        <v>110</v>
      </c>
      <c r="G169" s="31">
        <v>2</v>
      </c>
      <c r="H169" s="32">
        <v>0</v>
      </c>
      <c r="I169" s="33">
        <f>ROUND(ROUND(H169,2)*ROUND(G169,3),2)</f>
        <v>0</v>
      </c>
      <c r="O169">
        <f>(I169*21)/100</f>
        <v>0</v>
      </c>
      <c r="P169" t="s">
        <v>23</v>
      </c>
    </row>
    <row r="170" spans="1:16" x14ac:dyDescent="0.2">
      <c r="A170" s="34" t="s">
        <v>49</v>
      </c>
      <c r="E170" s="35" t="s">
        <v>50</v>
      </c>
    </row>
    <row r="171" spans="1:16" x14ac:dyDescent="0.2">
      <c r="A171" s="36" t="s">
        <v>51</v>
      </c>
      <c r="E171" s="37" t="s">
        <v>50</v>
      </c>
    </row>
    <row r="172" spans="1:16" x14ac:dyDescent="0.2">
      <c r="A172" t="s">
        <v>53</v>
      </c>
      <c r="E172" s="35" t="s">
        <v>66</v>
      </c>
    </row>
    <row r="173" spans="1:16" x14ac:dyDescent="0.2">
      <c r="A173" s="24" t="s">
        <v>45</v>
      </c>
      <c r="B173" s="28" t="s">
        <v>175</v>
      </c>
      <c r="C173" s="28" t="s">
        <v>639</v>
      </c>
      <c r="D173" s="24" t="s">
        <v>29</v>
      </c>
      <c r="E173" s="29" t="s">
        <v>640</v>
      </c>
      <c r="F173" s="30" t="s">
        <v>110</v>
      </c>
      <c r="G173" s="31">
        <v>4</v>
      </c>
      <c r="H173" s="32">
        <v>0</v>
      </c>
      <c r="I173" s="33">
        <f>ROUND(ROUND(H173,2)*ROUND(G173,3),2)</f>
        <v>0</v>
      </c>
      <c r="O173">
        <f>(I173*21)/100</f>
        <v>0</v>
      </c>
      <c r="P173" t="s">
        <v>23</v>
      </c>
    </row>
    <row r="174" spans="1:16" x14ac:dyDescent="0.2">
      <c r="A174" s="34" t="s">
        <v>49</v>
      </c>
      <c r="E174" s="35" t="s">
        <v>50</v>
      </c>
    </row>
    <row r="175" spans="1:16" x14ac:dyDescent="0.2">
      <c r="A175" s="36" t="s">
        <v>51</v>
      </c>
      <c r="E175" s="37" t="s">
        <v>50</v>
      </c>
    </row>
    <row r="176" spans="1:16" x14ac:dyDescent="0.2">
      <c r="A176" t="s">
        <v>53</v>
      </c>
      <c r="E176" s="35" t="s">
        <v>66</v>
      </c>
    </row>
    <row r="177" spans="1:16" x14ac:dyDescent="0.2">
      <c r="A177" s="24" t="s">
        <v>45</v>
      </c>
      <c r="B177" s="28" t="s">
        <v>178</v>
      </c>
      <c r="C177" s="28" t="s">
        <v>807</v>
      </c>
      <c r="D177" s="24" t="s">
        <v>29</v>
      </c>
      <c r="E177" s="29" t="s">
        <v>808</v>
      </c>
      <c r="F177" s="30" t="s">
        <v>213</v>
      </c>
      <c r="G177" s="31">
        <v>0.46400000000000002</v>
      </c>
      <c r="H177" s="32">
        <v>0</v>
      </c>
      <c r="I177" s="33">
        <f>ROUND(ROUND(H177,2)*ROUND(G177,3),2)</f>
        <v>0</v>
      </c>
      <c r="O177">
        <f>(I177*21)/100</f>
        <v>0</v>
      </c>
      <c r="P177" t="s">
        <v>23</v>
      </c>
    </row>
    <row r="178" spans="1:16" x14ac:dyDescent="0.2">
      <c r="A178" s="34" t="s">
        <v>49</v>
      </c>
      <c r="E178" s="35" t="s">
        <v>50</v>
      </c>
    </row>
    <row r="179" spans="1:16" x14ac:dyDescent="0.2">
      <c r="A179" s="36" t="s">
        <v>51</v>
      </c>
      <c r="E179" s="37" t="s">
        <v>50</v>
      </c>
    </row>
    <row r="180" spans="1:16" x14ac:dyDescent="0.2">
      <c r="A180" t="s">
        <v>53</v>
      </c>
      <c r="E180" s="35" t="s">
        <v>66</v>
      </c>
    </row>
    <row r="181" spans="1:16" x14ac:dyDescent="0.2">
      <c r="A181" s="24" t="s">
        <v>45</v>
      </c>
      <c r="B181" s="28" t="s">
        <v>181</v>
      </c>
      <c r="C181" s="28" t="s">
        <v>809</v>
      </c>
      <c r="D181" s="24" t="s">
        <v>29</v>
      </c>
      <c r="E181" s="29" t="s">
        <v>810</v>
      </c>
      <c r="F181" s="30" t="s">
        <v>213</v>
      </c>
      <c r="G181" s="31">
        <v>0.46400000000000002</v>
      </c>
      <c r="H181" s="32">
        <v>0</v>
      </c>
      <c r="I181" s="33">
        <f>ROUND(ROUND(H181,2)*ROUND(G181,3),2)</f>
        <v>0</v>
      </c>
      <c r="O181">
        <f>(I181*21)/100</f>
        <v>0</v>
      </c>
      <c r="P181" t="s">
        <v>23</v>
      </c>
    </row>
    <row r="182" spans="1:16" x14ac:dyDescent="0.2">
      <c r="A182" s="34" t="s">
        <v>49</v>
      </c>
      <c r="E182" s="35" t="s">
        <v>50</v>
      </c>
    </row>
    <row r="183" spans="1:16" x14ac:dyDescent="0.2">
      <c r="A183" s="36" t="s">
        <v>51</v>
      </c>
      <c r="E183" s="37" t="s">
        <v>50</v>
      </c>
    </row>
    <row r="184" spans="1:16" x14ac:dyDescent="0.2">
      <c r="A184" t="s">
        <v>53</v>
      </c>
      <c r="E184" s="35" t="s">
        <v>66</v>
      </c>
    </row>
    <row r="185" spans="1:16" ht="25.5" x14ac:dyDescent="0.2">
      <c r="A185" s="24" t="s">
        <v>45</v>
      </c>
      <c r="B185" s="28" t="s">
        <v>184</v>
      </c>
      <c r="C185" s="28" t="s">
        <v>811</v>
      </c>
      <c r="D185" s="24" t="s">
        <v>29</v>
      </c>
      <c r="E185" s="29" t="s">
        <v>812</v>
      </c>
      <c r="F185" s="30" t="s">
        <v>110</v>
      </c>
      <c r="G185" s="31">
        <v>1</v>
      </c>
      <c r="H185" s="32">
        <v>0</v>
      </c>
      <c r="I185" s="33">
        <f>ROUND(ROUND(H185,2)*ROUND(G185,3),2)</f>
        <v>0</v>
      </c>
      <c r="O185">
        <f>(I185*21)/100</f>
        <v>0</v>
      </c>
      <c r="P185" t="s">
        <v>23</v>
      </c>
    </row>
    <row r="186" spans="1:16" x14ac:dyDescent="0.2">
      <c r="A186" s="34" t="s">
        <v>49</v>
      </c>
      <c r="E186" s="35" t="s">
        <v>50</v>
      </c>
    </row>
    <row r="187" spans="1:16" x14ac:dyDescent="0.2">
      <c r="A187" s="36" t="s">
        <v>51</v>
      </c>
      <c r="E187" s="37" t="s">
        <v>50</v>
      </c>
    </row>
    <row r="188" spans="1:16" x14ac:dyDescent="0.2">
      <c r="A188" t="s">
        <v>53</v>
      </c>
      <c r="E188" s="35" t="s">
        <v>66</v>
      </c>
    </row>
    <row r="189" spans="1:16" ht="25.5" x14ac:dyDescent="0.2">
      <c r="A189" s="24" t="s">
        <v>45</v>
      </c>
      <c r="B189" s="28" t="s">
        <v>187</v>
      </c>
      <c r="C189" s="28" t="s">
        <v>813</v>
      </c>
      <c r="D189" s="24" t="s">
        <v>29</v>
      </c>
      <c r="E189" s="29" t="s">
        <v>814</v>
      </c>
      <c r="F189" s="30" t="s">
        <v>110</v>
      </c>
      <c r="G189" s="31">
        <v>1</v>
      </c>
      <c r="H189" s="32">
        <v>0</v>
      </c>
      <c r="I189" s="33">
        <f>ROUND(ROUND(H189,2)*ROUND(G189,3),2)</f>
        <v>0</v>
      </c>
      <c r="O189">
        <f>(I189*21)/100</f>
        <v>0</v>
      </c>
      <c r="P189" t="s">
        <v>23</v>
      </c>
    </row>
    <row r="190" spans="1:16" x14ac:dyDescent="0.2">
      <c r="A190" s="34" t="s">
        <v>49</v>
      </c>
      <c r="E190" s="35" t="s">
        <v>50</v>
      </c>
    </row>
    <row r="191" spans="1:16" x14ac:dyDescent="0.2">
      <c r="A191" s="36" t="s">
        <v>51</v>
      </c>
      <c r="E191" s="37" t="s">
        <v>50</v>
      </c>
    </row>
    <row r="192" spans="1:16" x14ac:dyDescent="0.2">
      <c r="A192" t="s">
        <v>53</v>
      </c>
      <c r="E192" s="35" t="s">
        <v>66</v>
      </c>
    </row>
    <row r="193" spans="1:16" ht="25.5" x14ac:dyDescent="0.2">
      <c r="A193" s="24" t="s">
        <v>45</v>
      </c>
      <c r="B193" s="28" t="s">
        <v>190</v>
      </c>
      <c r="C193" s="28" t="s">
        <v>815</v>
      </c>
      <c r="D193" s="24" t="s">
        <v>29</v>
      </c>
      <c r="E193" s="29" t="s">
        <v>816</v>
      </c>
      <c r="F193" s="30" t="s">
        <v>110</v>
      </c>
      <c r="G193" s="31">
        <v>1</v>
      </c>
      <c r="H193" s="32">
        <v>0</v>
      </c>
      <c r="I193" s="33">
        <f>ROUND(ROUND(H193,2)*ROUND(G193,3),2)</f>
        <v>0</v>
      </c>
      <c r="O193">
        <f>(I193*21)/100</f>
        <v>0</v>
      </c>
      <c r="P193" t="s">
        <v>23</v>
      </c>
    </row>
    <row r="194" spans="1:16" x14ac:dyDescent="0.2">
      <c r="A194" s="34" t="s">
        <v>49</v>
      </c>
      <c r="E194" s="35" t="s">
        <v>50</v>
      </c>
    </row>
    <row r="195" spans="1:16" x14ac:dyDescent="0.2">
      <c r="A195" s="36" t="s">
        <v>51</v>
      </c>
      <c r="E195" s="37" t="s">
        <v>50</v>
      </c>
    </row>
    <row r="196" spans="1:16" x14ac:dyDescent="0.2">
      <c r="A196" t="s">
        <v>53</v>
      </c>
      <c r="E196" s="35" t="s">
        <v>66</v>
      </c>
    </row>
    <row r="197" spans="1:16" ht="25.5" x14ac:dyDescent="0.2">
      <c r="A197" s="24" t="s">
        <v>45</v>
      </c>
      <c r="B197" s="28" t="s">
        <v>193</v>
      </c>
      <c r="C197" s="28" t="s">
        <v>817</v>
      </c>
      <c r="D197" s="24" t="s">
        <v>29</v>
      </c>
      <c r="E197" s="29" t="s">
        <v>818</v>
      </c>
      <c r="F197" s="30" t="s">
        <v>110</v>
      </c>
      <c r="G197" s="31">
        <v>1</v>
      </c>
      <c r="H197" s="32">
        <v>0</v>
      </c>
      <c r="I197" s="33">
        <f>ROUND(ROUND(H197,2)*ROUND(G197,3),2)</f>
        <v>0</v>
      </c>
      <c r="O197">
        <f>(I197*21)/100</f>
        <v>0</v>
      </c>
      <c r="P197" t="s">
        <v>23</v>
      </c>
    </row>
    <row r="198" spans="1:16" x14ac:dyDescent="0.2">
      <c r="A198" s="34" t="s">
        <v>49</v>
      </c>
      <c r="E198" s="35" t="s">
        <v>50</v>
      </c>
    </row>
    <row r="199" spans="1:16" x14ac:dyDescent="0.2">
      <c r="A199" s="36" t="s">
        <v>51</v>
      </c>
      <c r="E199" s="37" t="s">
        <v>50</v>
      </c>
    </row>
    <row r="200" spans="1:16" x14ac:dyDescent="0.2">
      <c r="A200" t="s">
        <v>53</v>
      </c>
      <c r="E200" s="35" t="s">
        <v>66</v>
      </c>
    </row>
    <row r="201" spans="1:16" x14ac:dyDescent="0.2">
      <c r="A201" s="24" t="s">
        <v>45</v>
      </c>
      <c r="B201" s="28" t="s">
        <v>197</v>
      </c>
      <c r="C201" s="28" t="s">
        <v>819</v>
      </c>
      <c r="D201" s="24" t="s">
        <v>29</v>
      </c>
      <c r="E201" s="29" t="s">
        <v>820</v>
      </c>
      <c r="F201" s="30" t="s">
        <v>110</v>
      </c>
      <c r="G201" s="31">
        <v>1</v>
      </c>
      <c r="H201" s="32">
        <v>0</v>
      </c>
      <c r="I201" s="33">
        <f>ROUND(ROUND(H201,2)*ROUND(G201,3),2)</f>
        <v>0</v>
      </c>
      <c r="O201">
        <f>(I201*21)/100</f>
        <v>0</v>
      </c>
      <c r="P201" t="s">
        <v>23</v>
      </c>
    </row>
    <row r="202" spans="1:16" x14ac:dyDescent="0.2">
      <c r="A202" s="34" t="s">
        <v>49</v>
      </c>
      <c r="E202" s="35" t="s">
        <v>50</v>
      </c>
    </row>
    <row r="203" spans="1:16" x14ac:dyDescent="0.2">
      <c r="A203" s="36" t="s">
        <v>51</v>
      </c>
      <c r="E203" s="37" t="s">
        <v>50</v>
      </c>
    </row>
    <row r="204" spans="1:16" x14ac:dyDescent="0.2">
      <c r="A204" t="s">
        <v>53</v>
      </c>
      <c r="E204" s="35" t="s">
        <v>66</v>
      </c>
    </row>
    <row r="205" spans="1:16" ht="25.5" x14ac:dyDescent="0.2">
      <c r="A205" s="24" t="s">
        <v>45</v>
      </c>
      <c r="B205" s="28" t="s">
        <v>201</v>
      </c>
      <c r="C205" s="28" t="s">
        <v>769</v>
      </c>
      <c r="D205" s="24" t="s">
        <v>29</v>
      </c>
      <c r="E205" s="29" t="s">
        <v>770</v>
      </c>
      <c r="F205" s="30" t="s">
        <v>110</v>
      </c>
      <c r="G205" s="31">
        <v>1</v>
      </c>
      <c r="H205" s="32">
        <v>0</v>
      </c>
      <c r="I205" s="33">
        <f>ROUND(ROUND(H205,2)*ROUND(G205,3),2)</f>
        <v>0</v>
      </c>
      <c r="O205">
        <f>(I205*21)/100</f>
        <v>0</v>
      </c>
      <c r="P205" t="s">
        <v>23</v>
      </c>
    </row>
    <row r="206" spans="1:16" x14ac:dyDescent="0.2">
      <c r="A206" s="34" t="s">
        <v>49</v>
      </c>
      <c r="E206" s="35" t="s">
        <v>50</v>
      </c>
    </row>
    <row r="207" spans="1:16" x14ac:dyDescent="0.2">
      <c r="A207" s="36" t="s">
        <v>51</v>
      </c>
      <c r="E207" s="37" t="s">
        <v>50</v>
      </c>
    </row>
    <row r="208" spans="1:16" x14ac:dyDescent="0.2">
      <c r="A208" t="s">
        <v>53</v>
      </c>
      <c r="E208" s="35" t="s">
        <v>66</v>
      </c>
    </row>
    <row r="209" spans="1:18" x14ac:dyDescent="0.2">
      <c r="A209" s="24" t="s">
        <v>45</v>
      </c>
      <c r="B209" s="28" t="s">
        <v>204</v>
      </c>
      <c r="C209" s="28" t="s">
        <v>821</v>
      </c>
      <c r="D209" s="24" t="s">
        <v>29</v>
      </c>
      <c r="E209" s="29" t="s">
        <v>822</v>
      </c>
      <c r="F209" s="30" t="s">
        <v>110</v>
      </c>
      <c r="G209" s="31">
        <v>1</v>
      </c>
      <c r="H209" s="32">
        <v>0</v>
      </c>
      <c r="I209" s="33">
        <f>ROUND(ROUND(H209,2)*ROUND(G209,3),2)</f>
        <v>0</v>
      </c>
      <c r="O209">
        <f>(I209*21)/100</f>
        <v>0</v>
      </c>
      <c r="P209" t="s">
        <v>23</v>
      </c>
    </row>
    <row r="210" spans="1:18" x14ac:dyDescent="0.2">
      <c r="A210" s="34" t="s">
        <v>49</v>
      </c>
      <c r="E210" s="35" t="s">
        <v>50</v>
      </c>
    </row>
    <row r="211" spans="1:18" x14ac:dyDescent="0.2">
      <c r="A211" s="36" t="s">
        <v>51</v>
      </c>
      <c r="E211" s="37" t="s">
        <v>50</v>
      </c>
    </row>
    <row r="212" spans="1:18" x14ac:dyDescent="0.2">
      <c r="A212" t="s">
        <v>53</v>
      </c>
      <c r="E212" s="35" t="s">
        <v>66</v>
      </c>
    </row>
    <row r="213" spans="1:18" x14ac:dyDescent="0.2">
      <c r="A213" s="24" t="s">
        <v>45</v>
      </c>
      <c r="B213" s="28" t="s">
        <v>207</v>
      </c>
      <c r="C213" s="28" t="s">
        <v>823</v>
      </c>
      <c r="D213" s="24" t="s">
        <v>29</v>
      </c>
      <c r="E213" s="29" t="s">
        <v>824</v>
      </c>
      <c r="F213" s="30" t="s">
        <v>110</v>
      </c>
      <c r="G213" s="31">
        <v>1</v>
      </c>
      <c r="H213" s="32">
        <v>0</v>
      </c>
      <c r="I213" s="33">
        <f>ROUND(ROUND(H213,2)*ROUND(G213,3),2)</f>
        <v>0</v>
      </c>
      <c r="O213">
        <f>(I213*21)/100</f>
        <v>0</v>
      </c>
      <c r="P213" t="s">
        <v>23</v>
      </c>
    </row>
    <row r="214" spans="1:18" x14ac:dyDescent="0.2">
      <c r="A214" s="34" t="s">
        <v>49</v>
      </c>
      <c r="E214" s="35" t="s">
        <v>50</v>
      </c>
    </row>
    <row r="215" spans="1:18" x14ac:dyDescent="0.2">
      <c r="A215" s="36" t="s">
        <v>51</v>
      </c>
      <c r="E215" s="37" t="s">
        <v>50</v>
      </c>
    </row>
    <row r="216" spans="1:18" x14ac:dyDescent="0.2">
      <c r="A216" t="s">
        <v>53</v>
      </c>
      <c r="E216" s="35" t="s">
        <v>66</v>
      </c>
    </row>
    <row r="217" spans="1:18" ht="12.75" customHeight="1" x14ac:dyDescent="0.2">
      <c r="A217" s="12" t="s">
        <v>43</v>
      </c>
      <c r="B217" s="12"/>
      <c r="C217" s="38" t="s">
        <v>17</v>
      </c>
      <c r="D217" s="12"/>
      <c r="E217" s="26" t="s">
        <v>469</v>
      </c>
      <c r="F217" s="12"/>
      <c r="G217" s="12"/>
      <c r="H217" s="12"/>
      <c r="I217" s="39">
        <f>0+Q217</f>
        <v>0</v>
      </c>
      <c r="O217">
        <f>0+R217</f>
        <v>0</v>
      </c>
      <c r="Q217">
        <f>0+I218</f>
        <v>0</v>
      </c>
      <c r="R217">
        <f>0+O218</f>
        <v>0</v>
      </c>
    </row>
    <row r="218" spans="1:18" ht="38.25" x14ac:dyDescent="0.2">
      <c r="A218" s="24" t="s">
        <v>45</v>
      </c>
      <c r="B218" s="28" t="s">
        <v>210</v>
      </c>
      <c r="C218" s="28" t="s">
        <v>471</v>
      </c>
      <c r="D218" s="24" t="s">
        <v>50</v>
      </c>
      <c r="E218" s="29" t="s">
        <v>472</v>
      </c>
      <c r="F218" s="30" t="s">
        <v>65</v>
      </c>
      <c r="G218" s="31">
        <v>8.7200000000000006</v>
      </c>
      <c r="H218" s="43">
        <v>0</v>
      </c>
      <c r="I218" s="33">
        <f>ROUND(ROUND(H218,2)*ROUND(G218,3),2)</f>
        <v>0</v>
      </c>
      <c r="O218">
        <f>(I218*21)/100</f>
        <v>0</v>
      </c>
      <c r="P218" t="s">
        <v>23</v>
      </c>
    </row>
    <row r="219" spans="1:18" ht="25.5" x14ac:dyDescent="0.2">
      <c r="A219" s="34" t="s">
        <v>49</v>
      </c>
      <c r="E219" s="35" t="s">
        <v>473</v>
      </c>
    </row>
    <row r="220" spans="1:18" x14ac:dyDescent="0.2">
      <c r="A220" s="36" t="s">
        <v>51</v>
      </c>
      <c r="E220" s="37" t="s">
        <v>50</v>
      </c>
    </row>
    <row r="221" spans="1:18" ht="165.75" x14ac:dyDescent="0.2">
      <c r="A221" t="s">
        <v>53</v>
      </c>
      <c r="E221" s="35" t="s">
        <v>474</v>
      </c>
    </row>
  </sheetData>
  <sheetProtection algorithmName="SHA-512" hashValue="M8NZF6E5E0lc+ihOgUEi2AAP6rpFmIUH2M+LwzFsrSjUPbjE9EnIzYUKAjTc8/25TYB5aleliIqb+RXhsHpzUg==" saltValue="7Tv+2fupPqOWGsOYxMtQYA==" spinCount="100000"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151"/>
  <sheetViews>
    <sheetView topLeftCell="B1" workbookViewId="0">
      <pane ySplit="7" topLeftCell="A139" activePane="bottomLeft" state="frozen"/>
      <selection sqref="A1:A3"/>
      <selection pane="bottomLeft" activeCell="H149" sqref="H14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0+O8+O21+O38+O47+O52+O57+O94+O147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825</v>
      </c>
      <c r="I3" s="40">
        <f>0+I8+I21+I38+I47+I52+I57+I94+I147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825</v>
      </c>
      <c r="D4" s="2"/>
      <c r="E4" s="20" t="s">
        <v>826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498</v>
      </c>
      <c r="F8" s="21"/>
      <c r="G8" s="21"/>
      <c r="H8" s="21"/>
      <c r="I8" s="27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x14ac:dyDescent="0.2">
      <c r="A9" s="24" t="s">
        <v>45</v>
      </c>
      <c r="B9" s="28" t="s">
        <v>29</v>
      </c>
      <c r="C9" s="28" t="s">
        <v>141</v>
      </c>
      <c r="D9" s="24" t="s">
        <v>29</v>
      </c>
      <c r="E9" s="29" t="s">
        <v>142</v>
      </c>
      <c r="F9" s="30" t="s">
        <v>499</v>
      </c>
      <c r="G9" s="31">
        <v>1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4" t="s">
        <v>49</v>
      </c>
      <c r="E10" s="35" t="s">
        <v>50</v>
      </c>
    </row>
    <row r="11" spans="1:18" x14ac:dyDescent="0.2">
      <c r="A11" s="36" t="s">
        <v>51</v>
      </c>
      <c r="E11" s="37" t="s">
        <v>50</v>
      </c>
    </row>
    <row r="12" spans="1:18" x14ac:dyDescent="0.2">
      <c r="A12" t="s">
        <v>53</v>
      </c>
      <c r="E12" s="35" t="s">
        <v>54</v>
      </c>
    </row>
    <row r="13" spans="1:18" x14ac:dyDescent="0.2">
      <c r="A13" s="24" t="s">
        <v>45</v>
      </c>
      <c r="B13" s="28" t="s">
        <v>23</v>
      </c>
      <c r="C13" s="28" t="s">
        <v>500</v>
      </c>
      <c r="D13" s="24" t="s">
        <v>29</v>
      </c>
      <c r="E13" s="29" t="s">
        <v>501</v>
      </c>
      <c r="F13" s="30" t="s">
        <v>502</v>
      </c>
      <c r="G13" s="31">
        <v>2.4900000000000002</v>
      </c>
      <c r="H13" s="32">
        <v>0</v>
      </c>
      <c r="I13" s="33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34" t="s">
        <v>49</v>
      </c>
      <c r="E14" s="35" t="s">
        <v>50</v>
      </c>
    </row>
    <row r="15" spans="1:18" x14ac:dyDescent="0.2">
      <c r="A15" s="36" t="s">
        <v>51</v>
      </c>
      <c r="E15" s="37" t="s">
        <v>50</v>
      </c>
    </row>
    <row r="16" spans="1:18" x14ac:dyDescent="0.2">
      <c r="A16" t="s">
        <v>53</v>
      </c>
      <c r="E16" s="35" t="s">
        <v>503</v>
      </c>
    </row>
    <row r="17" spans="1:18" x14ac:dyDescent="0.2">
      <c r="A17" s="24" t="s">
        <v>45</v>
      </c>
      <c r="B17" s="28" t="s">
        <v>22</v>
      </c>
      <c r="C17" s="28" t="s">
        <v>504</v>
      </c>
      <c r="D17" s="24" t="s">
        <v>29</v>
      </c>
      <c r="E17" s="29" t="s">
        <v>505</v>
      </c>
      <c r="F17" s="30" t="s">
        <v>135</v>
      </c>
      <c r="G17" s="31">
        <v>0.04</v>
      </c>
      <c r="H17" s="32">
        <v>0</v>
      </c>
      <c r="I17" s="33">
        <f>ROUND(ROUND(H17,2)*ROUND(G17,3),2)</f>
        <v>0</v>
      </c>
      <c r="O17">
        <f>(I17*21)/100</f>
        <v>0</v>
      </c>
      <c r="P17" t="s">
        <v>23</v>
      </c>
    </row>
    <row r="18" spans="1:18" x14ac:dyDescent="0.2">
      <c r="A18" s="34" t="s">
        <v>49</v>
      </c>
      <c r="E18" s="35" t="s">
        <v>50</v>
      </c>
    </row>
    <row r="19" spans="1:18" x14ac:dyDescent="0.2">
      <c r="A19" s="36" t="s">
        <v>51</v>
      </c>
      <c r="E19" s="37" t="s">
        <v>50</v>
      </c>
    </row>
    <row r="20" spans="1:18" ht="63.75" x14ac:dyDescent="0.2">
      <c r="A20" t="s">
        <v>53</v>
      </c>
      <c r="E20" s="35" t="s">
        <v>506</v>
      </c>
    </row>
    <row r="21" spans="1:18" ht="12.75" customHeight="1" x14ac:dyDescent="0.2">
      <c r="A21" s="12" t="s">
        <v>43</v>
      </c>
      <c r="B21" s="12"/>
      <c r="C21" s="38" t="s">
        <v>87</v>
      </c>
      <c r="D21" s="12"/>
      <c r="E21" s="26" t="s">
        <v>507</v>
      </c>
      <c r="F21" s="12"/>
      <c r="G21" s="12"/>
      <c r="H21" s="12"/>
      <c r="I21" s="39">
        <f>0+Q21</f>
        <v>0</v>
      </c>
      <c r="O21">
        <f>0+R21</f>
        <v>0</v>
      </c>
      <c r="Q21">
        <f>0+I22+I26+I30+I34</f>
        <v>0</v>
      </c>
      <c r="R21">
        <f>0+O22+O26+O30+O34</f>
        <v>0</v>
      </c>
    </row>
    <row r="22" spans="1:18" x14ac:dyDescent="0.2">
      <c r="A22" s="24" t="s">
        <v>45</v>
      </c>
      <c r="B22" s="28" t="s">
        <v>33</v>
      </c>
      <c r="C22" s="28" t="s">
        <v>508</v>
      </c>
      <c r="D22" s="24" t="s">
        <v>29</v>
      </c>
      <c r="E22" s="29" t="s">
        <v>509</v>
      </c>
      <c r="F22" s="30" t="s">
        <v>48</v>
      </c>
      <c r="G22" s="31">
        <v>32.6</v>
      </c>
      <c r="H22" s="32">
        <v>0</v>
      </c>
      <c r="I22" s="33">
        <f>ROUND(ROUND(H22,2)*ROUND(G22,3),2)</f>
        <v>0</v>
      </c>
      <c r="O22">
        <f>(I22*21)/100</f>
        <v>0</v>
      </c>
      <c r="P22" t="s">
        <v>23</v>
      </c>
    </row>
    <row r="23" spans="1:18" x14ac:dyDescent="0.2">
      <c r="A23" s="34" t="s">
        <v>49</v>
      </c>
      <c r="E23" s="35" t="s">
        <v>50</v>
      </c>
    </row>
    <row r="24" spans="1:18" x14ac:dyDescent="0.2">
      <c r="A24" s="36" t="s">
        <v>51</v>
      </c>
      <c r="E24" s="37" t="s">
        <v>50</v>
      </c>
    </row>
    <row r="25" spans="1:18" x14ac:dyDescent="0.2">
      <c r="A25" t="s">
        <v>53</v>
      </c>
      <c r="E25" s="35" t="s">
        <v>54</v>
      </c>
    </row>
    <row r="26" spans="1:18" x14ac:dyDescent="0.2">
      <c r="A26" s="24" t="s">
        <v>45</v>
      </c>
      <c r="B26" s="28" t="s">
        <v>35</v>
      </c>
      <c r="C26" s="28" t="s">
        <v>510</v>
      </c>
      <c r="D26" s="24" t="s">
        <v>29</v>
      </c>
      <c r="E26" s="29" t="s">
        <v>511</v>
      </c>
      <c r="F26" s="30" t="s">
        <v>512</v>
      </c>
      <c r="G26" s="31">
        <v>47.1</v>
      </c>
      <c r="H26" s="32">
        <v>0</v>
      </c>
      <c r="I26" s="33">
        <f>ROUND(ROUND(H26,2)*ROUND(G26,3),2)</f>
        <v>0</v>
      </c>
      <c r="O26">
        <f>(I26*21)/100</f>
        <v>0</v>
      </c>
      <c r="P26" t="s">
        <v>23</v>
      </c>
    </row>
    <row r="27" spans="1:18" x14ac:dyDescent="0.2">
      <c r="A27" s="34" t="s">
        <v>49</v>
      </c>
      <c r="E27" s="35" t="s">
        <v>827</v>
      </c>
    </row>
    <row r="28" spans="1:18" x14ac:dyDescent="0.2">
      <c r="A28" s="36" t="s">
        <v>51</v>
      </c>
      <c r="E28" s="37" t="s">
        <v>50</v>
      </c>
    </row>
    <row r="29" spans="1:18" x14ac:dyDescent="0.2">
      <c r="A29" t="s">
        <v>53</v>
      </c>
      <c r="E29" s="35" t="s">
        <v>54</v>
      </c>
    </row>
    <row r="30" spans="1:18" x14ac:dyDescent="0.2">
      <c r="A30" s="24" t="s">
        <v>45</v>
      </c>
      <c r="B30" s="28" t="s">
        <v>37</v>
      </c>
      <c r="C30" s="28" t="s">
        <v>514</v>
      </c>
      <c r="D30" s="24" t="s">
        <v>29</v>
      </c>
      <c r="E30" s="29" t="s">
        <v>515</v>
      </c>
      <c r="F30" s="30" t="s">
        <v>48</v>
      </c>
      <c r="G30" s="31">
        <v>2.2050000000000001</v>
      </c>
      <c r="H30" s="32">
        <v>0</v>
      </c>
      <c r="I30" s="33">
        <f>ROUND(ROUND(H30,2)*ROUND(G30,3),2)</f>
        <v>0</v>
      </c>
      <c r="O30">
        <f>(I30*21)/100</f>
        <v>0</v>
      </c>
      <c r="P30" t="s">
        <v>23</v>
      </c>
    </row>
    <row r="31" spans="1:18" x14ac:dyDescent="0.2">
      <c r="A31" s="34" t="s">
        <v>49</v>
      </c>
      <c r="E31" s="35" t="s">
        <v>50</v>
      </c>
    </row>
    <row r="32" spans="1:18" x14ac:dyDescent="0.2">
      <c r="A32" s="36" t="s">
        <v>51</v>
      </c>
      <c r="E32" s="37" t="s">
        <v>50</v>
      </c>
    </row>
    <row r="33" spans="1:18" x14ac:dyDescent="0.2">
      <c r="A33" t="s">
        <v>53</v>
      </c>
      <c r="E33" s="35" t="s">
        <v>54</v>
      </c>
    </row>
    <row r="34" spans="1:18" x14ac:dyDescent="0.2">
      <c r="A34" s="24" t="s">
        <v>45</v>
      </c>
      <c r="B34" s="28" t="s">
        <v>67</v>
      </c>
      <c r="C34" s="28" t="s">
        <v>516</v>
      </c>
      <c r="D34" s="24" t="s">
        <v>29</v>
      </c>
      <c r="E34" s="29" t="s">
        <v>517</v>
      </c>
      <c r="F34" s="30" t="s">
        <v>512</v>
      </c>
      <c r="G34" s="31">
        <v>7.35</v>
      </c>
      <c r="H34" s="32">
        <v>0</v>
      </c>
      <c r="I34" s="33">
        <f>ROUND(ROUND(H34,2)*ROUND(G34,3),2)</f>
        <v>0</v>
      </c>
      <c r="O34">
        <f>(I34*21)/100</f>
        <v>0</v>
      </c>
      <c r="P34" t="s">
        <v>23</v>
      </c>
    </row>
    <row r="35" spans="1:18" x14ac:dyDescent="0.2">
      <c r="A35" s="34" t="s">
        <v>49</v>
      </c>
      <c r="E35" s="35" t="s">
        <v>518</v>
      </c>
    </row>
    <row r="36" spans="1:18" x14ac:dyDescent="0.2">
      <c r="A36" s="36" t="s">
        <v>51</v>
      </c>
      <c r="E36" s="37" t="s">
        <v>50</v>
      </c>
    </row>
    <row r="37" spans="1:18" x14ac:dyDescent="0.2">
      <c r="A37" t="s">
        <v>53</v>
      </c>
      <c r="E37" s="35" t="s">
        <v>54</v>
      </c>
    </row>
    <row r="38" spans="1:18" ht="12.75" customHeight="1" x14ac:dyDescent="0.2">
      <c r="A38" s="12" t="s">
        <v>43</v>
      </c>
      <c r="B38" s="12"/>
      <c r="C38" s="38" t="s">
        <v>89</v>
      </c>
      <c r="D38" s="12"/>
      <c r="E38" s="26" t="s">
        <v>519</v>
      </c>
      <c r="F38" s="12"/>
      <c r="G38" s="12"/>
      <c r="H38" s="12"/>
      <c r="I38" s="39">
        <f>0+Q38</f>
        <v>0</v>
      </c>
      <c r="O38">
        <f>0+R38</f>
        <v>0</v>
      </c>
      <c r="Q38">
        <f>0+I39+I43</f>
        <v>0</v>
      </c>
      <c r="R38">
        <f>0+O39+O43</f>
        <v>0</v>
      </c>
    </row>
    <row r="39" spans="1:18" x14ac:dyDescent="0.2">
      <c r="A39" s="24" t="s">
        <v>45</v>
      </c>
      <c r="B39" s="28" t="s">
        <v>70</v>
      </c>
      <c r="C39" s="28" t="s">
        <v>94</v>
      </c>
      <c r="D39" s="24" t="s">
        <v>29</v>
      </c>
      <c r="E39" s="29" t="s">
        <v>95</v>
      </c>
      <c r="F39" s="30" t="s">
        <v>73</v>
      </c>
      <c r="G39" s="31">
        <v>28</v>
      </c>
      <c r="H39" s="32">
        <v>0</v>
      </c>
      <c r="I39" s="33">
        <f>ROUND(ROUND(H39,2)*ROUND(G39,3),2)</f>
        <v>0</v>
      </c>
      <c r="O39">
        <f>(I39*21)/100</f>
        <v>0</v>
      </c>
      <c r="P39" t="s">
        <v>23</v>
      </c>
    </row>
    <row r="40" spans="1:18" x14ac:dyDescent="0.2">
      <c r="A40" s="34" t="s">
        <v>49</v>
      </c>
      <c r="E40" s="35" t="s">
        <v>50</v>
      </c>
    </row>
    <row r="41" spans="1:18" x14ac:dyDescent="0.2">
      <c r="A41" s="36" t="s">
        <v>51</v>
      </c>
      <c r="E41" s="37" t="s">
        <v>50</v>
      </c>
    </row>
    <row r="42" spans="1:18" x14ac:dyDescent="0.2">
      <c r="A42" t="s">
        <v>53</v>
      </c>
      <c r="E42" s="35" t="s">
        <v>54</v>
      </c>
    </row>
    <row r="43" spans="1:18" ht="25.5" x14ac:dyDescent="0.2">
      <c r="A43" s="24" t="s">
        <v>45</v>
      </c>
      <c r="B43" s="28" t="s">
        <v>40</v>
      </c>
      <c r="C43" s="28" t="s">
        <v>520</v>
      </c>
      <c r="D43" s="24" t="s">
        <v>29</v>
      </c>
      <c r="E43" s="29" t="s">
        <v>521</v>
      </c>
      <c r="F43" s="30" t="s">
        <v>73</v>
      </c>
      <c r="G43" s="31">
        <v>14</v>
      </c>
      <c r="H43" s="32">
        <v>0</v>
      </c>
      <c r="I43" s="33">
        <f>ROUND(ROUND(H43,2)*ROUND(G43,3),2)</f>
        <v>0</v>
      </c>
      <c r="O43">
        <f>(I43*21)/100</f>
        <v>0</v>
      </c>
      <c r="P43" t="s">
        <v>23</v>
      </c>
    </row>
    <row r="44" spans="1:18" x14ac:dyDescent="0.2">
      <c r="A44" s="34" t="s">
        <v>49</v>
      </c>
      <c r="E44" s="35" t="s">
        <v>50</v>
      </c>
    </row>
    <row r="45" spans="1:18" x14ac:dyDescent="0.2">
      <c r="A45" s="36" t="s">
        <v>51</v>
      </c>
      <c r="E45" s="37" t="s">
        <v>50</v>
      </c>
    </row>
    <row r="46" spans="1:18" x14ac:dyDescent="0.2">
      <c r="A46" t="s">
        <v>53</v>
      </c>
      <c r="E46" s="35" t="s">
        <v>522</v>
      </c>
    </row>
    <row r="47" spans="1:18" ht="12.75" customHeight="1" x14ac:dyDescent="0.2">
      <c r="A47" s="12" t="s">
        <v>43</v>
      </c>
      <c r="B47" s="12"/>
      <c r="C47" s="38" t="s">
        <v>97</v>
      </c>
      <c r="D47" s="12"/>
      <c r="E47" s="26" t="s">
        <v>523</v>
      </c>
      <c r="F47" s="12"/>
      <c r="G47" s="12"/>
      <c r="H47" s="12"/>
      <c r="I47" s="39">
        <f>0+Q47</f>
        <v>0</v>
      </c>
      <c r="O47">
        <f>0+R47</f>
        <v>0</v>
      </c>
      <c r="Q47">
        <f>0+I48</f>
        <v>0</v>
      </c>
      <c r="R47">
        <f>0+O48</f>
        <v>0</v>
      </c>
    </row>
    <row r="48" spans="1:18" x14ac:dyDescent="0.2">
      <c r="A48" s="24" t="s">
        <v>45</v>
      </c>
      <c r="B48" s="28" t="s">
        <v>42</v>
      </c>
      <c r="C48" s="28" t="s">
        <v>57</v>
      </c>
      <c r="D48" s="24" t="s">
        <v>29</v>
      </c>
      <c r="E48" s="29" t="s">
        <v>58</v>
      </c>
      <c r="F48" s="30" t="s">
        <v>48</v>
      </c>
      <c r="G48" s="31">
        <v>32.99</v>
      </c>
      <c r="H48" s="32">
        <v>0</v>
      </c>
      <c r="I48" s="33">
        <f>ROUND(ROUND(H48,2)*ROUND(G48,3),2)</f>
        <v>0</v>
      </c>
      <c r="O48">
        <f>(I48*21)/100</f>
        <v>0</v>
      </c>
      <c r="P48" t="s">
        <v>23</v>
      </c>
    </row>
    <row r="49" spans="1:18" x14ac:dyDescent="0.2">
      <c r="A49" s="34" t="s">
        <v>49</v>
      </c>
      <c r="E49" s="35" t="s">
        <v>50</v>
      </c>
    </row>
    <row r="50" spans="1:18" x14ac:dyDescent="0.2">
      <c r="A50" s="36" t="s">
        <v>51</v>
      </c>
      <c r="E50" s="37" t="s">
        <v>50</v>
      </c>
    </row>
    <row r="51" spans="1:18" x14ac:dyDescent="0.2">
      <c r="A51" t="s">
        <v>53</v>
      </c>
      <c r="E51" s="35" t="s">
        <v>54</v>
      </c>
    </row>
    <row r="52" spans="1:18" ht="12.75" customHeight="1" x14ac:dyDescent="0.2">
      <c r="A52" s="12" t="s">
        <v>43</v>
      </c>
      <c r="B52" s="12"/>
      <c r="C52" s="38" t="s">
        <v>100</v>
      </c>
      <c r="D52" s="12"/>
      <c r="E52" s="26" t="s">
        <v>524</v>
      </c>
      <c r="F52" s="12"/>
      <c r="G52" s="12"/>
      <c r="H52" s="12"/>
      <c r="I52" s="39">
        <f>0+Q52</f>
        <v>0</v>
      </c>
      <c r="O52">
        <f>0+R52</f>
        <v>0</v>
      </c>
      <c r="Q52">
        <f>0+I53</f>
        <v>0</v>
      </c>
      <c r="R52">
        <f>0+O53</f>
        <v>0</v>
      </c>
    </row>
    <row r="53" spans="1:18" x14ac:dyDescent="0.2">
      <c r="A53" s="24" t="s">
        <v>45</v>
      </c>
      <c r="B53" s="28" t="s">
        <v>79</v>
      </c>
      <c r="C53" s="28" t="s">
        <v>525</v>
      </c>
      <c r="D53" s="24" t="s">
        <v>29</v>
      </c>
      <c r="E53" s="29" t="s">
        <v>526</v>
      </c>
      <c r="F53" s="30" t="s">
        <v>78</v>
      </c>
      <c r="G53" s="31">
        <v>46.25</v>
      </c>
      <c r="H53" s="32">
        <v>0</v>
      </c>
      <c r="I53" s="33">
        <f>ROUND(ROUND(H53,2)*ROUND(G53,3),2)</f>
        <v>0</v>
      </c>
      <c r="O53">
        <f>(I53*21)/100</f>
        <v>0</v>
      </c>
      <c r="P53" t="s">
        <v>23</v>
      </c>
    </row>
    <row r="54" spans="1:18" x14ac:dyDescent="0.2">
      <c r="A54" s="34" t="s">
        <v>49</v>
      </c>
      <c r="E54" s="35" t="s">
        <v>50</v>
      </c>
    </row>
    <row r="55" spans="1:18" x14ac:dyDescent="0.2">
      <c r="A55" s="36" t="s">
        <v>51</v>
      </c>
      <c r="E55" s="37" t="s">
        <v>50</v>
      </c>
    </row>
    <row r="56" spans="1:18" x14ac:dyDescent="0.2">
      <c r="A56" t="s">
        <v>53</v>
      </c>
      <c r="E56" s="35" t="s">
        <v>54</v>
      </c>
    </row>
    <row r="57" spans="1:18" ht="12.75" customHeight="1" x14ac:dyDescent="0.2">
      <c r="A57" s="12" t="s">
        <v>43</v>
      </c>
      <c r="B57" s="12"/>
      <c r="C57" s="38" t="s">
        <v>269</v>
      </c>
      <c r="D57" s="12"/>
      <c r="E57" s="26" t="s">
        <v>527</v>
      </c>
      <c r="F57" s="12"/>
      <c r="G57" s="12"/>
      <c r="H57" s="12"/>
      <c r="I57" s="39">
        <f>0+Q57</f>
        <v>0</v>
      </c>
      <c r="O57">
        <f>0+R57</f>
        <v>0</v>
      </c>
      <c r="Q57">
        <f>0+I58+I62+I66+I70+I74+I78+I82+I86+I90</f>
        <v>0</v>
      </c>
      <c r="R57">
        <f>0+O58+O62+O66+O70+O74+O78+O82+O86+O90</f>
        <v>0</v>
      </c>
    </row>
    <row r="58" spans="1:18" ht="25.5" x14ac:dyDescent="0.2">
      <c r="A58" s="24" t="s">
        <v>45</v>
      </c>
      <c r="B58" s="28" t="s">
        <v>83</v>
      </c>
      <c r="C58" s="28" t="s">
        <v>528</v>
      </c>
      <c r="D58" s="24" t="s">
        <v>29</v>
      </c>
      <c r="E58" s="29" t="s">
        <v>529</v>
      </c>
      <c r="F58" s="30" t="s">
        <v>110</v>
      </c>
      <c r="G58" s="31">
        <v>8</v>
      </c>
      <c r="H58" s="32">
        <v>0</v>
      </c>
      <c r="I58" s="33">
        <f>ROUND(ROUND(H58,2)*ROUND(G58,3),2)</f>
        <v>0</v>
      </c>
      <c r="O58">
        <f>(I58*21)/100</f>
        <v>0</v>
      </c>
      <c r="P58" t="s">
        <v>23</v>
      </c>
    </row>
    <row r="59" spans="1:18" x14ac:dyDescent="0.2">
      <c r="A59" s="34" t="s">
        <v>49</v>
      </c>
      <c r="E59" s="35" t="s">
        <v>50</v>
      </c>
    </row>
    <row r="60" spans="1:18" x14ac:dyDescent="0.2">
      <c r="A60" s="36" t="s">
        <v>51</v>
      </c>
      <c r="E60" s="37" t="s">
        <v>50</v>
      </c>
    </row>
    <row r="61" spans="1:18" x14ac:dyDescent="0.2">
      <c r="A61" t="s">
        <v>53</v>
      </c>
      <c r="E61" s="35" t="s">
        <v>54</v>
      </c>
    </row>
    <row r="62" spans="1:18" x14ac:dyDescent="0.2">
      <c r="A62" s="24" t="s">
        <v>45</v>
      </c>
      <c r="B62" s="28" t="s">
        <v>87</v>
      </c>
      <c r="C62" s="28" t="s">
        <v>530</v>
      </c>
      <c r="D62" s="24" t="s">
        <v>29</v>
      </c>
      <c r="E62" s="29" t="s">
        <v>531</v>
      </c>
      <c r="F62" s="30" t="s">
        <v>110</v>
      </c>
      <c r="G62" s="31">
        <v>8</v>
      </c>
      <c r="H62" s="32">
        <v>0</v>
      </c>
      <c r="I62" s="33">
        <f>ROUND(ROUND(H62,2)*ROUND(G62,3),2)</f>
        <v>0</v>
      </c>
      <c r="O62">
        <f>(I62*21)/100</f>
        <v>0</v>
      </c>
      <c r="P62" t="s">
        <v>23</v>
      </c>
    </row>
    <row r="63" spans="1:18" x14ac:dyDescent="0.2">
      <c r="A63" s="34" t="s">
        <v>49</v>
      </c>
      <c r="E63" s="35" t="s">
        <v>50</v>
      </c>
    </row>
    <row r="64" spans="1:18" x14ac:dyDescent="0.2">
      <c r="A64" s="36" t="s">
        <v>51</v>
      </c>
      <c r="E64" s="37" t="s">
        <v>50</v>
      </c>
    </row>
    <row r="65" spans="1:16" x14ac:dyDescent="0.2">
      <c r="A65" t="s">
        <v>53</v>
      </c>
      <c r="E65" s="35" t="s">
        <v>54</v>
      </c>
    </row>
    <row r="66" spans="1:16" x14ac:dyDescent="0.2">
      <c r="A66" s="24" t="s">
        <v>45</v>
      </c>
      <c r="B66" s="28" t="s">
        <v>89</v>
      </c>
      <c r="C66" s="28" t="s">
        <v>532</v>
      </c>
      <c r="D66" s="24" t="s">
        <v>29</v>
      </c>
      <c r="E66" s="29" t="s">
        <v>533</v>
      </c>
      <c r="F66" s="30" t="s">
        <v>110</v>
      </c>
      <c r="G66" s="31">
        <v>10</v>
      </c>
      <c r="H66" s="32">
        <v>0</v>
      </c>
      <c r="I66" s="33">
        <f>ROUND(ROUND(H66,2)*ROUND(G66,3),2)</f>
        <v>0</v>
      </c>
      <c r="O66">
        <f>(I66*21)/100</f>
        <v>0</v>
      </c>
      <c r="P66" t="s">
        <v>23</v>
      </c>
    </row>
    <row r="67" spans="1:16" x14ac:dyDescent="0.2">
      <c r="A67" s="34" t="s">
        <v>49</v>
      </c>
      <c r="E67" s="35" t="s">
        <v>50</v>
      </c>
    </row>
    <row r="68" spans="1:16" x14ac:dyDescent="0.2">
      <c r="A68" s="36" t="s">
        <v>51</v>
      </c>
      <c r="E68" s="37" t="s">
        <v>50</v>
      </c>
    </row>
    <row r="69" spans="1:16" x14ac:dyDescent="0.2">
      <c r="A69" t="s">
        <v>53</v>
      </c>
      <c r="E69" s="35" t="s">
        <v>54</v>
      </c>
    </row>
    <row r="70" spans="1:16" x14ac:dyDescent="0.2">
      <c r="A70" s="24" t="s">
        <v>45</v>
      </c>
      <c r="B70" s="28" t="s">
        <v>93</v>
      </c>
      <c r="C70" s="28" t="s">
        <v>534</v>
      </c>
      <c r="D70" s="24" t="s">
        <v>29</v>
      </c>
      <c r="E70" s="29" t="s">
        <v>129</v>
      </c>
      <c r="F70" s="30" t="s">
        <v>73</v>
      </c>
      <c r="G70" s="31">
        <v>3</v>
      </c>
      <c r="H70" s="32">
        <v>0</v>
      </c>
      <c r="I70" s="33">
        <f>ROUND(ROUND(H70,2)*ROUND(G70,3),2)</f>
        <v>0</v>
      </c>
      <c r="O70">
        <f>(I70*21)/100</f>
        <v>0</v>
      </c>
      <c r="P70" t="s">
        <v>23</v>
      </c>
    </row>
    <row r="71" spans="1:16" x14ac:dyDescent="0.2">
      <c r="A71" s="34" t="s">
        <v>49</v>
      </c>
      <c r="E71" s="35" t="s">
        <v>50</v>
      </c>
    </row>
    <row r="72" spans="1:16" x14ac:dyDescent="0.2">
      <c r="A72" s="36" t="s">
        <v>51</v>
      </c>
      <c r="E72" s="37" t="s">
        <v>50</v>
      </c>
    </row>
    <row r="73" spans="1:16" x14ac:dyDescent="0.2">
      <c r="A73" t="s">
        <v>53</v>
      </c>
      <c r="E73" s="35" t="s">
        <v>54</v>
      </c>
    </row>
    <row r="74" spans="1:16" x14ac:dyDescent="0.2">
      <c r="A74" s="24" t="s">
        <v>45</v>
      </c>
      <c r="B74" s="28" t="s">
        <v>96</v>
      </c>
      <c r="C74" s="28" t="s">
        <v>74</v>
      </c>
      <c r="D74" s="24" t="s">
        <v>29</v>
      </c>
      <c r="E74" s="29" t="s">
        <v>75</v>
      </c>
      <c r="F74" s="30" t="s">
        <v>73</v>
      </c>
      <c r="G74" s="31">
        <v>18</v>
      </c>
      <c r="H74" s="32">
        <v>0</v>
      </c>
      <c r="I74" s="33">
        <f>ROUND(ROUND(H74,2)*ROUND(G74,3),2)</f>
        <v>0</v>
      </c>
      <c r="O74">
        <f>(I74*21)/100</f>
        <v>0</v>
      </c>
      <c r="P74" t="s">
        <v>23</v>
      </c>
    </row>
    <row r="75" spans="1:16" x14ac:dyDescent="0.2">
      <c r="A75" s="34" t="s">
        <v>49</v>
      </c>
      <c r="E75" s="35" t="s">
        <v>50</v>
      </c>
    </row>
    <row r="76" spans="1:16" x14ac:dyDescent="0.2">
      <c r="A76" s="36" t="s">
        <v>51</v>
      </c>
      <c r="E76" s="37" t="s">
        <v>50</v>
      </c>
    </row>
    <row r="77" spans="1:16" x14ac:dyDescent="0.2">
      <c r="A77" t="s">
        <v>53</v>
      </c>
      <c r="E77" s="35" t="s">
        <v>54</v>
      </c>
    </row>
    <row r="78" spans="1:16" x14ac:dyDescent="0.2">
      <c r="A78" s="24" t="s">
        <v>45</v>
      </c>
      <c r="B78" s="28" t="s">
        <v>97</v>
      </c>
      <c r="C78" s="28" t="s">
        <v>113</v>
      </c>
      <c r="D78" s="24" t="s">
        <v>29</v>
      </c>
      <c r="E78" s="29" t="s">
        <v>114</v>
      </c>
      <c r="F78" s="30" t="s">
        <v>73</v>
      </c>
      <c r="G78" s="31">
        <v>3</v>
      </c>
      <c r="H78" s="32">
        <v>0</v>
      </c>
      <c r="I78" s="33">
        <f>ROUND(ROUND(H78,2)*ROUND(G78,3),2)</f>
        <v>0</v>
      </c>
      <c r="O78">
        <f>(I78*21)/100</f>
        <v>0</v>
      </c>
      <c r="P78" t="s">
        <v>23</v>
      </c>
    </row>
    <row r="79" spans="1:16" x14ac:dyDescent="0.2">
      <c r="A79" s="34" t="s">
        <v>49</v>
      </c>
      <c r="E79" s="35" t="s">
        <v>50</v>
      </c>
    </row>
    <row r="80" spans="1:16" x14ac:dyDescent="0.2">
      <c r="A80" s="36" t="s">
        <v>51</v>
      </c>
      <c r="E80" s="37" t="s">
        <v>50</v>
      </c>
    </row>
    <row r="81" spans="1:18" x14ac:dyDescent="0.2">
      <c r="A81" t="s">
        <v>53</v>
      </c>
      <c r="E81" s="35" t="s">
        <v>54</v>
      </c>
    </row>
    <row r="82" spans="1:18" ht="25.5" x14ac:dyDescent="0.2">
      <c r="A82" s="24" t="s">
        <v>45</v>
      </c>
      <c r="B82" s="28" t="s">
        <v>100</v>
      </c>
      <c r="C82" s="28" t="s">
        <v>119</v>
      </c>
      <c r="D82" s="24" t="s">
        <v>29</v>
      </c>
      <c r="E82" s="29" t="s">
        <v>120</v>
      </c>
      <c r="F82" s="30" t="s">
        <v>110</v>
      </c>
      <c r="G82" s="31">
        <v>1</v>
      </c>
      <c r="H82" s="32">
        <v>0</v>
      </c>
      <c r="I82" s="33">
        <f>ROUND(ROUND(H82,2)*ROUND(G82,3),2)</f>
        <v>0</v>
      </c>
      <c r="O82">
        <f>(I82*21)/100</f>
        <v>0</v>
      </c>
      <c r="P82" t="s">
        <v>23</v>
      </c>
    </row>
    <row r="83" spans="1:18" x14ac:dyDescent="0.2">
      <c r="A83" s="34" t="s">
        <v>49</v>
      </c>
      <c r="E83" s="35" t="s">
        <v>50</v>
      </c>
    </row>
    <row r="84" spans="1:18" x14ac:dyDescent="0.2">
      <c r="A84" s="36" t="s">
        <v>51</v>
      </c>
      <c r="E84" s="37" t="s">
        <v>50</v>
      </c>
    </row>
    <row r="85" spans="1:18" x14ac:dyDescent="0.2">
      <c r="A85" t="s">
        <v>53</v>
      </c>
      <c r="E85" s="35" t="s">
        <v>54</v>
      </c>
    </row>
    <row r="86" spans="1:18" ht="25.5" x14ac:dyDescent="0.2">
      <c r="A86" s="24" t="s">
        <v>45</v>
      </c>
      <c r="B86" s="28" t="s">
        <v>103</v>
      </c>
      <c r="C86" s="28" t="s">
        <v>705</v>
      </c>
      <c r="D86" s="24" t="s">
        <v>29</v>
      </c>
      <c r="E86" s="29" t="s">
        <v>786</v>
      </c>
      <c r="F86" s="30" t="s">
        <v>110</v>
      </c>
      <c r="G86" s="31">
        <v>1</v>
      </c>
      <c r="H86" s="32">
        <v>0</v>
      </c>
      <c r="I86" s="33">
        <f>ROUND(ROUND(H86,2)*ROUND(G86,3),2)</f>
        <v>0</v>
      </c>
      <c r="O86">
        <f>(I86*21)/100</f>
        <v>0</v>
      </c>
      <c r="P86" t="s">
        <v>23</v>
      </c>
    </row>
    <row r="87" spans="1:18" x14ac:dyDescent="0.2">
      <c r="A87" s="34" t="s">
        <v>49</v>
      </c>
      <c r="E87" s="35" t="s">
        <v>50</v>
      </c>
    </row>
    <row r="88" spans="1:18" x14ac:dyDescent="0.2">
      <c r="A88" s="36" t="s">
        <v>51</v>
      </c>
      <c r="E88" s="37" t="s">
        <v>50</v>
      </c>
    </row>
    <row r="89" spans="1:18" x14ac:dyDescent="0.2">
      <c r="A89" t="s">
        <v>53</v>
      </c>
      <c r="E89" s="35" t="s">
        <v>54</v>
      </c>
    </row>
    <row r="90" spans="1:18" x14ac:dyDescent="0.2">
      <c r="A90" s="24" t="s">
        <v>45</v>
      </c>
      <c r="B90" s="28" t="s">
        <v>107</v>
      </c>
      <c r="C90" s="28" t="s">
        <v>544</v>
      </c>
      <c r="D90" s="24" t="s">
        <v>29</v>
      </c>
      <c r="E90" s="29" t="s">
        <v>545</v>
      </c>
      <c r="F90" s="30" t="s">
        <v>546</v>
      </c>
      <c r="G90" s="31">
        <v>2.4900000000000002</v>
      </c>
      <c r="H90" s="32">
        <v>0</v>
      </c>
      <c r="I90" s="33">
        <f>ROUND(ROUND(H90,2)*ROUND(G90,3),2)</f>
        <v>0</v>
      </c>
      <c r="O90">
        <f>(I90*21)/100</f>
        <v>0</v>
      </c>
      <c r="P90" t="s">
        <v>23</v>
      </c>
    </row>
    <row r="91" spans="1:18" x14ac:dyDescent="0.2">
      <c r="A91" s="34" t="s">
        <v>49</v>
      </c>
      <c r="E91" s="35" t="s">
        <v>50</v>
      </c>
    </row>
    <row r="92" spans="1:18" x14ac:dyDescent="0.2">
      <c r="A92" s="36" t="s">
        <v>51</v>
      </c>
      <c r="E92" s="37" t="s">
        <v>50</v>
      </c>
    </row>
    <row r="93" spans="1:18" ht="25.5" x14ac:dyDescent="0.2">
      <c r="A93" t="s">
        <v>53</v>
      </c>
      <c r="E93" s="35" t="s">
        <v>547</v>
      </c>
    </row>
    <row r="94" spans="1:18" ht="12.75" customHeight="1" x14ac:dyDescent="0.2">
      <c r="A94" s="12" t="s">
        <v>43</v>
      </c>
      <c r="B94" s="12"/>
      <c r="C94" s="38" t="s">
        <v>138</v>
      </c>
      <c r="D94" s="12"/>
      <c r="E94" s="26" t="s">
        <v>139</v>
      </c>
      <c r="F94" s="12"/>
      <c r="G94" s="12"/>
      <c r="H94" s="12"/>
      <c r="I94" s="39">
        <f>0+Q94</f>
        <v>0</v>
      </c>
      <c r="O94">
        <f>0+R94</f>
        <v>0</v>
      </c>
      <c r="Q94">
        <f>0+I95+I99+I103+I107+I111+I115+I119+I123+I127+I131+I135+I139+I143</f>
        <v>0</v>
      </c>
      <c r="R94">
        <f>0+O95+O99+O103+O107+O111+O115+O119+O123+O127+O131+O135+O139+O143</f>
        <v>0</v>
      </c>
    </row>
    <row r="95" spans="1:18" x14ac:dyDescent="0.2">
      <c r="A95" s="24" t="s">
        <v>45</v>
      </c>
      <c r="B95" s="28" t="s">
        <v>111</v>
      </c>
      <c r="C95" s="28" t="s">
        <v>570</v>
      </c>
      <c r="D95" s="24" t="s">
        <v>29</v>
      </c>
      <c r="E95" s="29" t="s">
        <v>571</v>
      </c>
      <c r="F95" s="30" t="s">
        <v>73</v>
      </c>
      <c r="G95" s="31">
        <v>249</v>
      </c>
      <c r="H95" s="32">
        <v>0</v>
      </c>
      <c r="I95" s="33">
        <f>ROUND(ROUND(H95,2)*ROUND(G95,3),2)</f>
        <v>0</v>
      </c>
      <c r="O95">
        <f>(I95*21)/100</f>
        <v>0</v>
      </c>
      <c r="P95" t="s">
        <v>23</v>
      </c>
    </row>
    <row r="96" spans="1:18" x14ac:dyDescent="0.2">
      <c r="A96" s="34" t="s">
        <v>49</v>
      </c>
      <c r="E96" s="35" t="s">
        <v>50</v>
      </c>
    </row>
    <row r="97" spans="1:16" x14ac:dyDescent="0.2">
      <c r="A97" s="36" t="s">
        <v>51</v>
      </c>
      <c r="E97" s="37" t="s">
        <v>50</v>
      </c>
    </row>
    <row r="98" spans="1:16" x14ac:dyDescent="0.2">
      <c r="A98" t="s">
        <v>53</v>
      </c>
      <c r="E98" s="35" t="s">
        <v>54</v>
      </c>
    </row>
    <row r="99" spans="1:16" x14ac:dyDescent="0.2">
      <c r="A99" s="24" t="s">
        <v>45</v>
      </c>
      <c r="B99" s="28" t="s">
        <v>112</v>
      </c>
      <c r="C99" s="28" t="s">
        <v>572</v>
      </c>
      <c r="D99" s="24" t="s">
        <v>29</v>
      </c>
      <c r="E99" s="29" t="s">
        <v>573</v>
      </c>
      <c r="F99" s="30" t="s">
        <v>73</v>
      </c>
      <c r="G99" s="31">
        <v>249</v>
      </c>
      <c r="H99" s="32">
        <v>0</v>
      </c>
      <c r="I99" s="33">
        <f>ROUND(ROUND(H99,2)*ROUND(G99,3),2)</f>
        <v>0</v>
      </c>
      <c r="O99">
        <f>(I99*21)/100</f>
        <v>0</v>
      </c>
      <c r="P99" t="s">
        <v>23</v>
      </c>
    </row>
    <row r="100" spans="1:16" x14ac:dyDescent="0.2">
      <c r="A100" s="34" t="s">
        <v>49</v>
      </c>
      <c r="E100" s="35" t="s">
        <v>50</v>
      </c>
    </row>
    <row r="101" spans="1:16" x14ac:dyDescent="0.2">
      <c r="A101" s="36" t="s">
        <v>51</v>
      </c>
      <c r="E101" s="37" t="s">
        <v>50</v>
      </c>
    </row>
    <row r="102" spans="1:16" x14ac:dyDescent="0.2">
      <c r="A102" t="s">
        <v>53</v>
      </c>
      <c r="E102" s="35" t="s">
        <v>54</v>
      </c>
    </row>
    <row r="103" spans="1:16" x14ac:dyDescent="0.2">
      <c r="A103" s="24" t="s">
        <v>45</v>
      </c>
      <c r="B103" s="28" t="s">
        <v>115</v>
      </c>
      <c r="C103" s="28" t="s">
        <v>828</v>
      </c>
      <c r="D103" s="24" t="s">
        <v>29</v>
      </c>
      <c r="E103" s="29" t="s">
        <v>829</v>
      </c>
      <c r="F103" s="30" t="s">
        <v>73</v>
      </c>
      <c r="G103" s="31">
        <v>249</v>
      </c>
      <c r="H103" s="32">
        <v>0</v>
      </c>
      <c r="I103" s="33">
        <f>ROUND(ROUND(H103,2)*ROUND(G103,3),2)</f>
        <v>0</v>
      </c>
      <c r="O103">
        <f>(I103*21)/100</f>
        <v>0</v>
      </c>
      <c r="P103" t="s">
        <v>23</v>
      </c>
    </row>
    <row r="104" spans="1:16" x14ac:dyDescent="0.2">
      <c r="A104" s="34" t="s">
        <v>49</v>
      </c>
      <c r="E104" s="35" t="s">
        <v>50</v>
      </c>
    </row>
    <row r="105" spans="1:16" x14ac:dyDescent="0.2">
      <c r="A105" s="36" t="s">
        <v>51</v>
      </c>
      <c r="E105" s="37" t="s">
        <v>50</v>
      </c>
    </row>
    <row r="106" spans="1:16" x14ac:dyDescent="0.2">
      <c r="A106" t="s">
        <v>53</v>
      </c>
      <c r="E106" s="35" t="s">
        <v>54</v>
      </c>
    </row>
    <row r="107" spans="1:16" x14ac:dyDescent="0.2">
      <c r="A107" s="24" t="s">
        <v>45</v>
      </c>
      <c r="B107" s="28" t="s">
        <v>118</v>
      </c>
      <c r="C107" s="28" t="s">
        <v>830</v>
      </c>
      <c r="D107" s="24" t="s">
        <v>29</v>
      </c>
      <c r="E107" s="29" t="s">
        <v>831</v>
      </c>
      <c r="F107" s="30" t="s">
        <v>73</v>
      </c>
      <c r="G107" s="31">
        <v>249</v>
      </c>
      <c r="H107" s="32">
        <v>0</v>
      </c>
      <c r="I107" s="33">
        <f>ROUND(ROUND(H107,2)*ROUND(G107,3),2)</f>
        <v>0</v>
      </c>
      <c r="O107">
        <f>(I107*21)/100</f>
        <v>0</v>
      </c>
      <c r="P107" t="s">
        <v>23</v>
      </c>
    </row>
    <row r="108" spans="1:16" x14ac:dyDescent="0.2">
      <c r="A108" s="34" t="s">
        <v>49</v>
      </c>
      <c r="E108" s="35" t="s">
        <v>50</v>
      </c>
    </row>
    <row r="109" spans="1:16" x14ac:dyDescent="0.2">
      <c r="A109" s="36" t="s">
        <v>51</v>
      </c>
      <c r="E109" s="37" t="s">
        <v>50</v>
      </c>
    </row>
    <row r="110" spans="1:16" x14ac:dyDescent="0.2">
      <c r="A110" t="s">
        <v>53</v>
      </c>
      <c r="E110" s="35" t="s">
        <v>54</v>
      </c>
    </row>
    <row r="111" spans="1:16" x14ac:dyDescent="0.2">
      <c r="A111" s="24" t="s">
        <v>45</v>
      </c>
      <c r="B111" s="28" t="s">
        <v>121</v>
      </c>
      <c r="C111" s="28" t="s">
        <v>575</v>
      </c>
      <c r="D111" s="24" t="s">
        <v>29</v>
      </c>
      <c r="E111" s="29" t="s">
        <v>576</v>
      </c>
      <c r="F111" s="30" t="s">
        <v>577</v>
      </c>
      <c r="G111" s="31">
        <v>4</v>
      </c>
      <c r="H111" s="32">
        <v>0</v>
      </c>
      <c r="I111" s="33">
        <f>ROUND(ROUND(H111,2)*ROUND(G111,3),2)</f>
        <v>0</v>
      </c>
      <c r="O111">
        <f>(I111*21)/100</f>
        <v>0</v>
      </c>
      <c r="P111" t="s">
        <v>23</v>
      </c>
    </row>
    <row r="112" spans="1:16" x14ac:dyDescent="0.2">
      <c r="A112" s="34" t="s">
        <v>49</v>
      </c>
      <c r="E112" s="35" t="s">
        <v>50</v>
      </c>
    </row>
    <row r="113" spans="1:16" x14ac:dyDescent="0.2">
      <c r="A113" s="36" t="s">
        <v>51</v>
      </c>
      <c r="E113" s="37" t="s">
        <v>50</v>
      </c>
    </row>
    <row r="114" spans="1:16" x14ac:dyDescent="0.2">
      <c r="A114" t="s">
        <v>53</v>
      </c>
      <c r="E114" s="35" t="s">
        <v>54</v>
      </c>
    </row>
    <row r="115" spans="1:16" x14ac:dyDescent="0.2">
      <c r="A115" s="24" t="s">
        <v>45</v>
      </c>
      <c r="B115" s="28" t="s">
        <v>124</v>
      </c>
      <c r="C115" s="28" t="s">
        <v>578</v>
      </c>
      <c r="D115" s="24" t="s">
        <v>29</v>
      </c>
      <c r="E115" s="29" t="s">
        <v>579</v>
      </c>
      <c r="F115" s="30" t="s">
        <v>110</v>
      </c>
      <c r="G115" s="31">
        <v>8</v>
      </c>
      <c r="H115" s="32">
        <v>0</v>
      </c>
      <c r="I115" s="33">
        <f>ROUND(ROUND(H115,2)*ROUND(G115,3),2)</f>
        <v>0</v>
      </c>
      <c r="O115">
        <f>(I115*21)/100</f>
        <v>0</v>
      </c>
      <c r="P115" t="s">
        <v>23</v>
      </c>
    </row>
    <row r="116" spans="1:16" x14ac:dyDescent="0.2">
      <c r="A116" s="34" t="s">
        <v>49</v>
      </c>
      <c r="E116" s="35" t="s">
        <v>50</v>
      </c>
    </row>
    <row r="117" spans="1:16" x14ac:dyDescent="0.2">
      <c r="A117" s="36" t="s">
        <v>51</v>
      </c>
      <c r="E117" s="37" t="s">
        <v>50</v>
      </c>
    </row>
    <row r="118" spans="1:16" x14ac:dyDescent="0.2">
      <c r="A118" t="s">
        <v>53</v>
      </c>
      <c r="E118" s="35" t="s">
        <v>54</v>
      </c>
    </row>
    <row r="119" spans="1:16" x14ac:dyDescent="0.2">
      <c r="A119" s="24" t="s">
        <v>45</v>
      </c>
      <c r="B119" s="28" t="s">
        <v>127</v>
      </c>
      <c r="C119" s="28" t="s">
        <v>584</v>
      </c>
      <c r="D119" s="24" t="s">
        <v>29</v>
      </c>
      <c r="E119" s="29" t="s">
        <v>585</v>
      </c>
      <c r="F119" s="30" t="s">
        <v>110</v>
      </c>
      <c r="G119" s="31">
        <v>4</v>
      </c>
      <c r="H119" s="32">
        <v>0</v>
      </c>
      <c r="I119" s="33">
        <f>ROUND(ROUND(H119,2)*ROUND(G119,3),2)</f>
        <v>0</v>
      </c>
      <c r="O119">
        <f>(I119*21)/100</f>
        <v>0</v>
      </c>
      <c r="P119" t="s">
        <v>23</v>
      </c>
    </row>
    <row r="120" spans="1:16" x14ac:dyDescent="0.2">
      <c r="A120" s="34" t="s">
        <v>49</v>
      </c>
      <c r="E120" s="35" t="s">
        <v>50</v>
      </c>
    </row>
    <row r="121" spans="1:16" x14ac:dyDescent="0.2">
      <c r="A121" s="36" t="s">
        <v>51</v>
      </c>
      <c r="E121" s="37" t="s">
        <v>50</v>
      </c>
    </row>
    <row r="122" spans="1:16" x14ac:dyDescent="0.2">
      <c r="A122" t="s">
        <v>53</v>
      </c>
      <c r="E122" s="35" t="s">
        <v>54</v>
      </c>
    </row>
    <row r="123" spans="1:16" x14ac:dyDescent="0.2">
      <c r="A123" s="24" t="s">
        <v>45</v>
      </c>
      <c r="B123" s="28" t="s">
        <v>132</v>
      </c>
      <c r="C123" s="28" t="s">
        <v>588</v>
      </c>
      <c r="D123" s="24" t="s">
        <v>29</v>
      </c>
      <c r="E123" s="29" t="s">
        <v>589</v>
      </c>
      <c r="F123" s="30" t="s">
        <v>110</v>
      </c>
      <c r="G123" s="31">
        <v>4</v>
      </c>
      <c r="H123" s="32">
        <v>0</v>
      </c>
      <c r="I123" s="33">
        <f>ROUND(ROUND(H123,2)*ROUND(G123,3),2)</f>
        <v>0</v>
      </c>
      <c r="O123">
        <f>(I123*21)/100</f>
        <v>0</v>
      </c>
      <c r="P123" t="s">
        <v>23</v>
      </c>
    </row>
    <row r="124" spans="1:16" x14ac:dyDescent="0.2">
      <c r="A124" s="34" t="s">
        <v>49</v>
      </c>
      <c r="E124" s="35" t="s">
        <v>50</v>
      </c>
    </row>
    <row r="125" spans="1:16" x14ac:dyDescent="0.2">
      <c r="A125" s="36" t="s">
        <v>51</v>
      </c>
      <c r="E125" s="37" t="s">
        <v>50</v>
      </c>
    </row>
    <row r="126" spans="1:16" x14ac:dyDescent="0.2">
      <c r="A126" t="s">
        <v>53</v>
      </c>
      <c r="E126" s="35" t="s">
        <v>54</v>
      </c>
    </row>
    <row r="127" spans="1:16" x14ac:dyDescent="0.2">
      <c r="A127" s="24" t="s">
        <v>45</v>
      </c>
      <c r="B127" s="28" t="s">
        <v>140</v>
      </c>
      <c r="C127" s="28" t="s">
        <v>594</v>
      </c>
      <c r="D127" s="24" t="s">
        <v>29</v>
      </c>
      <c r="E127" s="29" t="s">
        <v>595</v>
      </c>
      <c r="F127" s="30" t="s">
        <v>110</v>
      </c>
      <c r="G127" s="31">
        <v>2</v>
      </c>
      <c r="H127" s="32">
        <v>0</v>
      </c>
      <c r="I127" s="33">
        <f>ROUND(ROUND(H127,2)*ROUND(G127,3),2)</f>
        <v>0</v>
      </c>
      <c r="O127">
        <f>(I127*21)/100</f>
        <v>0</v>
      </c>
      <c r="P127" t="s">
        <v>23</v>
      </c>
    </row>
    <row r="128" spans="1:16" x14ac:dyDescent="0.2">
      <c r="A128" s="34" t="s">
        <v>49</v>
      </c>
      <c r="E128" s="35" t="s">
        <v>50</v>
      </c>
    </row>
    <row r="129" spans="1:16" x14ac:dyDescent="0.2">
      <c r="A129" s="36" t="s">
        <v>51</v>
      </c>
      <c r="E129" s="37" t="s">
        <v>50</v>
      </c>
    </row>
    <row r="130" spans="1:16" x14ac:dyDescent="0.2">
      <c r="A130" t="s">
        <v>53</v>
      </c>
      <c r="E130" s="35" t="s">
        <v>54</v>
      </c>
    </row>
    <row r="131" spans="1:16" x14ac:dyDescent="0.2">
      <c r="A131" s="24" t="s">
        <v>45</v>
      </c>
      <c r="B131" s="28" t="s">
        <v>145</v>
      </c>
      <c r="C131" s="28" t="s">
        <v>596</v>
      </c>
      <c r="D131" s="24" t="s">
        <v>29</v>
      </c>
      <c r="E131" s="29" t="s">
        <v>597</v>
      </c>
      <c r="F131" s="30" t="s">
        <v>110</v>
      </c>
      <c r="G131" s="31">
        <v>2</v>
      </c>
      <c r="H131" s="32">
        <v>0</v>
      </c>
      <c r="I131" s="33">
        <f>ROUND(ROUND(H131,2)*ROUND(G131,3),2)</f>
        <v>0</v>
      </c>
      <c r="O131">
        <f>(I131*21)/100</f>
        <v>0</v>
      </c>
      <c r="P131" t="s">
        <v>23</v>
      </c>
    </row>
    <row r="132" spans="1:16" x14ac:dyDescent="0.2">
      <c r="A132" s="34" t="s">
        <v>49</v>
      </c>
      <c r="E132" s="35" t="s">
        <v>50</v>
      </c>
    </row>
    <row r="133" spans="1:16" x14ac:dyDescent="0.2">
      <c r="A133" s="36" t="s">
        <v>51</v>
      </c>
      <c r="E133" s="37" t="s">
        <v>50</v>
      </c>
    </row>
    <row r="134" spans="1:16" x14ac:dyDescent="0.2">
      <c r="A134" t="s">
        <v>53</v>
      </c>
      <c r="E134" s="35" t="s">
        <v>54</v>
      </c>
    </row>
    <row r="135" spans="1:16" x14ac:dyDescent="0.2">
      <c r="A135" s="24" t="s">
        <v>45</v>
      </c>
      <c r="B135" s="28" t="s">
        <v>148</v>
      </c>
      <c r="C135" s="28" t="s">
        <v>598</v>
      </c>
      <c r="D135" s="24" t="s">
        <v>29</v>
      </c>
      <c r="E135" s="29" t="s">
        <v>599</v>
      </c>
      <c r="F135" s="30" t="s">
        <v>110</v>
      </c>
      <c r="G135" s="31">
        <v>4</v>
      </c>
      <c r="H135" s="32">
        <v>0</v>
      </c>
      <c r="I135" s="33">
        <f>ROUND(ROUND(H135,2)*ROUND(G135,3),2)</f>
        <v>0</v>
      </c>
      <c r="O135">
        <f>(I135*21)/100</f>
        <v>0</v>
      </c>
      <c r="P135" t="s">
        <v>23</v>
      </c>
    </row>
    <row r="136" spans="1:16" x14ac:dyDescent="0.2">
      <c r="A136" s="34" t="s">
        <v>49</v>
      </c>
      <c r="E136" s="35" t="s">
        <v>50</v>
      </c>
    </row>
    <row r="137" spans="1:16" x14ac:dyDescent="0.2">
      <c r="A137" s="36" t="s">
        <v>51</v>
      </c>
      <c r="E137" s="37" t="s">
        <v>50</v>
      </c>
    </row>
    <row r="138" spans="1:16" x14ac:dyDescent="0.2">
      <c r="A138" t="s">
        <v>53</v>
      </c>
      <c r="E138" s="35" t="s">
        <v>54</v>
      </c>
    </row>
    <row r="139" spans="1:16" ht="25.5" x14ac:dyDescent="0.2">
      <c r="A139" s="24" t="s">
        <v>45</v>
      </c>
      <c r="B139" s="28" t="s">
        <v>151</v>
      </c>
      <c r="C139" s="28" t="s">
        <v>600</v>
      </c>
      <c r="D139" s="24" t="s">
        <v>29</v>
      </c>
      <c r="E139" s="29" t="s">
        <v>601</v>
      </c>
      <c r="F139" s="30" t="s">
        <v>110</v>
      </c>
      <c r="G139" s="31">
        <v>4</v>
      </c>
      <c r="H139" s="32">
        <v>0</v>
      </c>
      <c r="I139" s="33">
        <f>ROUND(ROUND(H139,2)*ROUND(G139,3),2)</f>
        <v>0</v>
      </c>
      <c r="O139">
        <f>(I139*21)/100</f>
        <v>0</v>
      </c>
      <c r="P139" t="s">
        <v>23</v>
      </c>
    </row>
    <row r="140" spans="1:16" x14ac:dyDescent="0.2">
      <c r="A140" s="34" t="s">
        <v>49</v>
      </c>
      <c r="E140" s="35" t="s">
        <v>50</v>
      </c>
    </row>
    <row r="141" spans="1:16" x14ac:dyDescent="0.2">
      <c r="A141" s="36" t="s">
        <v>51</v>
      </c>
      <c r="E141" s="37" t="s">
        <v>50</v>
      </c>
    </row>
    <row r="142" spans="1:16" x14ac:dyDescent="0.2">
      <c r="A142" t="s">
        <v>53</v>
      </c>
      <c r="E142" s="35" t="s">
        <v>54</v>
      </c>
    </row>
    <row r="143" spans="1:16" x14ac:dyDescent="0.2">
      <c r="A143" s="24" t="s">
        <v>45</v>
      </c>
      <c r="B143" s="28" t="s">
        <v>153</v>
      </c>
      <c r="C143" s="28" t="s">
        <v>678</v>
      </c>
      <c r="D143" s="24" t="s">
        <v>29</v>
      </c>
      <c r="E143" s="29" t="s">
        <v>679</v>
      </c>
      <c r="F143" s="30" t="s">
        <v>73</v>
      </c>
      <c r="G143" s="31">
        <v>498</v>
      </c>
      <c r="H143" s="32">
        <v>0</v>
      </c>
      <c r="I143" s="33">
        <f>ROUND(ROUND(H143,2)*ROUND(G143,3),2)</f>
        <v>0</v>
      </c>
      <c r="O143">
        <f>(I143*21)/100</f>
        <v>0</v>
      </c>
      <c r="P143" t="s">
        <v>23</v>
      </c>
    </row>
    <row r="144" spans="1:16" x14ac:dyDescent="0.2">
      <c r="A144" s="34" t="s">
        <v>49</v>
      </c>
      <c r="E144" s="35" t="s">
        <v>50</v>
      </c>
    </row>
    <row r="145" spans="1:18" x14ac:dyDescent="0.2">
      <c r="A145" s="36" t="s">
        <v>51</v>
      </c>
      <c r="E145" s="37" t="s">
        <v>50</v>
      </c>
    </row>
    <row r="146" spans="1:18" ht="127.5" x14ac:dyDescent="0.2">
      <c r="A146" t="s">
        <v>53</v>
      </c>
      <c r="E146" s="35" t="s">
        <v>680</v>
      </c>
    </row>
    <row r="147" spans="1:18" ht="12.75" customHeight="1" x14ac:dyDescent="0.2">
      <c r="A147" s="12" t="s">
        <v>43</v>
      </c>
      <c r="B147" s="12"/>
      <c r="C147" s="38" t="s">
        <v>17</v>
      </c>
      <c r="D147" s="12"/>
      <c r="E147" s="26" t="s">
        <v>469</v>
      </c>
      <c r="F147" s="12"/>
      <c r="G147" s="12"/>
      <c r="H147" s="12"/>
      <c r="I147" s="39">
        <f>0+Q147</f>
        <v>0</v>
      </c>
      <c r="O147">
        <f>0+R147</f>
        <v>0</v>
      </c>
      <c r="Q147">
        <f>0+I148</f>
        <v>0</v>
      </c>
      <c r="R147">
        <f>0+O148</f>
        <v>0</v>
      </c>
    </row>
    <row r="148" spans="1:18" ht="38.25" x14ac:dyDescent="0.2">
      <c r="A148" s="24" t="s">
        <v>45</v>
      </c>
      <c r="B148" s="28" t="s">
        <v>156</v>
      </c>
      <c r="C148" s="28" t="s">
        <v>471</v>
      </c>
      <c r="D148" s="24" t="s">
        <v>50</v>
      </c>
      <c r="E148" s="29" t="s">
        <v>472</v>
      </c>
      <c r="F148" s="30" t="s">
        <v>65</v>
      </c>
      <c r="G148" s="31">
        <v>2.9039999999999999</v>
      </c>
      <c r="H148" s="43">
        <v>0</v>
      </c>
      <c r="I148" s="33">
        <f>ROUND(ROUND(H148,2)*ROUND(G148,3),2)</f>
        <v>0</v>
      </c>
      <c r="O148">
        <f>(I148*21)/100</f>
        <v>0</v>
      </c>
      <c r="P148" t="s">
        <v>23</v>
      </c>
    </row>
    <row r="149" spans="1:18" ht="25.5" x14ac:dyDescent="0.2">
      <c r="A149" s="34" t="s">
        <v>49</v>
      </c>
      <c r="E149" s="35" t="s">
        <v>473</v>
      </c>
    </row>
    <row r="150" spans="1:18" x14ac:dyDescent="0.2">
      <c r="A150" s="36" t="s">
        <v>51</v>
      </c>
      <c r="E150" s="37" t="s">
        <v>50</v>
      </c>
    </row>
    <row r="151" spans="1:18" ht="165.75" x14ac:dyDescent="0.2">
      <c r="A151" t="s">
        <v>53</v>
      </c>
      <c r="E151" s="35" t="s">
        <v>474</v>
      </c>
    </row>
  </sheetData>
  <sheetProtection algorithmName="SHA-512" hashValue="s003PEVl6KuFWzHCpeVUCqSC9nQ4weqi1trTv/WQ87sD3m5lJm2yJhBvL8aaFO/AkgsbGcmw6gXW32/xRoyDYw==" saltValue="anKwRT481Ly8LKbadWG8mg==" spinCount="100000"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R155"/>
  <sheetViews>
    <sheetView topLeftCell="B1" zoomScale="70" zoomScaleNormal="70" workbookViewId="0">
      <pane ySplit="7" topLeftCell="A129" activePane="bottomLeft" state="frozen"/>
      <selection sqref="A1:A3"/>
      <selection pane="bottomLeft" activeCell="H138" sqref="H13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0+O8+O33+O78+O135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832</v>
      </c>
      <c r="I3" s="40">
        <f>0+I8+I33+I78+I135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832</v>
      </c>
      <c r="D4" s="2"/>
      <c r="E4" s="20" t="s">
        <v>833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498</v>
      </c>
      <c r="F8" s="21"/>
      <c r="G8" s="21"/>
      <c r="H8" s="21"/>
      <c r="I8" s="27">
        <f>0+Q8</f>
        <v>0</v>
      </c>
      <c r="O8">
        <f>0+R8</f>
        <v>0</v>
      </c>
      <c r="Q8">
        <f>0+I9+I13+I17+I21+I25+I29</f>
        <v>0</v>
      </c>
      <c r="R8">
        <f>0+O9+O13+O17+O21+O25+O29</f>
        <v>0</v>
      </c>
    </row>
    <row r="9" spans="1:18" x14ac:dyDescent="0.2">
      <c r="A9" s="24" t="s">
        <v>45</v>
      </c>
      <c r="B9" s="28" t="s">
        <v>29</v>
      </c>
      <c r="C9" s="28" t="s">
        <v>834</v>
      </c>
      <c r="D9" s="24" t="s">
        <v>50</v>
      </c>
      <c r="E9" s="29" t="s">
        <v>835</v>
      </c>
      <c r="F9" s="30" t="s">
        <v>502</v>
      </c>
      <c r="G9" s="31">
        <v>6</v>
      </c>
      <c r="H9" s="32">
        <v>0</v>
      </c>
      <c r="I9" s="33">
        <f>ROUND(ROUND(H9,2)*ROUND(G9,3),2)</f>
        <v>0</v>
      </c>
      <c r="O9">
        <f>(I9*0)/100</f>
        <v>0</v>
      </c>
      <c r="P9" t="s">
        <v>27</v>
      </c>
    </row>
    <row r="10" spans="1:18" x14ac:dyDescent="0.2">
      <c r="A10" s="34" t="s">
        <v>49</v>
      </c>
      <c r="E10" s="35" t="s">
        <v>50</v>
      </c>
    </row>
    <row r="11" spans="1:18" x14ac:dyDescent="0.2">
      <c r="A11" s="36" t="s">
        <v>51</v>
      </c>
      <c r="E11" s="37" t="s">
        <v>836</v>
      </c>
    </row>
    <row r="12" spans="1:18" x14ac:dyDescent="0.2">
      <c r="A12" t="s">
        <v>53</v>
      </c>
      <c r="E12" s="35" t="s">
        <v>837</v>
      </c>
    </row>
    <row r="13" spans="1:18" x14ac:dyDescent="0.2">
      <c r="A13" s="24" t="s">
        <v>45</v>
      </c>
      <c r="B13" s="28" t="s">
        <v>23</v>
      </c>
      <c r="C13" s="28" t="s">
        <v>838</v>
      </c>
      <c r="D13" s="24" t="s">
        <v>50</v>
      </c>
      <c r="E13" s="29" t="s">
        <v>839</v>
      </c>
      <c r="F13" s="30" t="s">
        <v>110</v>
      </c>
      <c r="G13" s="31">
        <v>1</v>
      </c>
      <c r="H13" s="32">
        <v>0</v>
      </c>
      <c r="I13" s="33">
        <f>ROUND(ROUND(H13,2)*ROUND(G13,3),2)</f>
        <v>0</v>
      </c>
      <c r="O13">
        <f>(I13*0)/100</f>
        <v>0</v>
      </c>
      <c r="P13" t="s">
        <v>27</v>
      </c>
    </row>
    <row r="14" spans="1:18" ht="25.5" x14ac:dyDescent="0.2">
      <c r="A14" s="34" t="s">
        <v>49</v>
      </c>
      <c r="E14" s="35" t="s">
        <v>840</v>
      </c>
    </row>
    <row r="15" spans="1:18" x14ac:dyDescent="0.2">
      <c r="A15" s="36" t="s">
        <v>51</v>
      </c>
      <c r="E15" s="37" t="s">
        <v>841</v>
      </c>
    </row>
    <row r="16" spans="1:18" x14ac:dyDescent="0.2">
      <c r="A16" t="s">
        <v>53</v>
      </c>
      <c r="E16" s="35" t="s">
        <v>842</v>
      </c>
    </row>
    <row r="17" spans="1:16" x14ac:dyDescent="0.2">
      <c r="A17" s="24" t="s">
        <v>45</v>
      </c>
      <c r="B17" s="28" t="s">
        <v>22</v>
      </c>
      <c r="C17" s="28" t="s">
        <v>843</v>
      </c>
      <c r="D17" s="24" t="s">
        <v>50</v>
      </c>
      <c r="E17" s="29" t="s">
        <v>844</v>
      </c>
      <c r="F17" s="30" t="s">
        <v>499</v>
      </c>
      <c r="G17" s="31">
        <v>1</v>
      </c>
      <c r="H17" s="32">
        <v>0</v>
      </c>
      <c r="I17" s="33">
        <f>ROUND(ROUND(H17,2)*ROUND(G17,3),2)</f>
        <v>0</v>
      </c>
      <c r="O17">
        <f>(I17*0)/100</f>
        <v>0</v>
      </c>
      <c r="P17" t="s">
        <v>27</v>
      </c>
    </row>
    <row r="18" spans="1:16" x14ac:dyDescent="0.2">
      <c r="A18" s="34" t="s">
        <v>49</v>
      </c>
      <c r="E18" s="35" t="s">
        <v>845</v>
      </c>
    </row>
    <row r="19" spans="1:16" x14ac:dyDescent="0.2">
      <c r="A19" s="36" t="s">
        <v>51</v>
      </c>
      <c r="E19" s="37" t="s">
        <v>846</v>
      </c>
    </row>
    <row r="20" spans="1:16" ht="25.5" x14ac:dyDescent="0.2">
      <c r="A20" t="s">
        <v>53</v>
      </c>
      <c r="E20" s="35" t="s">
        <v>847</v>
      </c>
    </row>
    <row r="21" spans="1:16" ht="25.5" x14ac:dyDescent="0.2">
      <c r="A21" s="24" t="s">
        <v>45</v>
      </c>
      <c r="B21" s="28" t="s">
        <v>33</v>
      </c>
      <c r="C21" s="28" t="s">
        <v>848</v>
      </c>
      <c r="D21" s="24" t="s">
        <v>50</v>
      </c>
      <c r="E21" s="29" t="s">
        <v>849</v>
      </c>
      <c r="F21" s="30" t="s">
        <v>499</v>
      </c>
      <c r="G21" s="31">
        <v>1</v>
      </c>
      <c r="H21" s="32">
        <v>0</v>
      </c>
      <c r="I21" s="33">
        <f>ROUND(ROUND(H21,2)*ROUND(G21,3),2)</f>
        <v>0</v>
      </c>
      <c r="O21">
        <f>(I21*0)/100</f>
        <v>0</v>
      </c>
      <c r="P21" t="s">
        <v>27</v>
      </c>
    </row>
    <row r="22" spans="1:16" x14ac:dyDescent="0.2">
      <c r="A22" s="34" t="s">
        <v>49</v>
      </c>
      <c r="E22" s="35" t="s">
        <v>850</v>
      </c>
    </row>
    <row r="23" spans="1:16" x14ac:dyDescent="0.2">
      <c r="A23" s="36" t="s">
        <v>51</v>
      </c>
      <c r="E23" s="37" t="s">
        <v>50</v>
      </c>
    </row>
    <row r="24" spans="1:16" x14ac:dyDescent="0.2">
      <c r="A24" t="s">
        <v>53</v>
      </c>
      <c r="E24" s="35" t="s">
        <v>837</v>
      </c>
    </row>
    <row r="25" spans="1:16" ht="25.5" x14ac:dyDescent="0.2">
      <c r="A25" s="24" t="s">
        <v>45</v>
      </c>
      <c r="B25" s="28" t="s">
        <v>35</v>
      </c>
      <c r="C25" s="28" t="s">
        <v>851</v>
      </c>
      <c r="D25" s="24" t="s">
        <v>50</v>
      </c>
      <c r="E25" s="29" t="s">
        <v>852</v>
      </c>
      <c r="F25" s="30" t="s">
        <v>499</v>
      </c>
      <c r="G25" s="31">
        <v>1</v>
      </c>
      <c r="H25" s="32">
        <v>0</v>
      </c>
      <c r="I25" s="33">
        <f>ROUND(ROUND(H25,2)*ROUND(G25,3),2)</f>
        <v>0</v>
      </c>
      <c r="O25">
        <f>(I25*0)/100</f>
        <v>0</v>
      </c>
      <c r="P25" t="s">
        <v>27</v>
      </c>
    </row>
    <row r="26" spans="1:16" x14ac:dyDescent="0.2">
      <c r="A26" s="34" t="s">
        <v>49</v>
      </c>
      <c r="E26" s="35" t="s">
        <v>853</v>
      </c>
    </row>
    <row r="27" spans="1:16" x14ac:dyDescent="0.2">
      <c r="A27" s="36" t="s">
        <v>51</v>
      </c>
      <c r="E27" s="37" t="s">
        <v>50</v>
      </c>
    </row>
    <row r="28" spans="1:16" x14ac:dyDescent="0.2">
      <c r="A28" t="s">
        <v>53</v>
      </c>
      <c r="E28" s="35" t="s">
        <v>837</v>
      </c>
    </row>
    <row r="29" spans="1:16" ht="25.5" x14ac:dyDescent="0.2">
      <c r="A29" s="24" t="s">
        <v>45</v>
      </c>
      <c r="B29" s="28" t="s">
        <v>37</v>
      </c>
      <c r="C29" s="28" t="s">
        <v>854</v>
      </c>
      <c r="D29" s="24" t="s">
        <v>50</v>
      </c>
      <c r="E29" s="29" t="s">
        <v>855</v>
      </c>
      <c r="F29" s="30" t="s">
        <v>499</v>
      </c>
      <c r="G29" s="31">
        <v>1</v>
      </c>
      <c r="H29" s="32">
        <v>0</v>
      </c>
      <c r="I29" s="33">
        <f>ROUND(ROUND(H29,2)*ROUND(G29,3),2)</f>
        <v>0</v>
      </c>
      <c r="O29">
        <f>(I29*21)/100</f>
        <v>0</v>
      </c>
      <c r="P29" t="s">
        <v>23</v>
      </c>
    </row>
    <row r="30" spans="1:16" x14ac:dyDescent="0.2">
      <c r="A30" s="34" t="s">
        <v>49</v>
      </c>
      <c r="E30" s="35" t="s">
        <v>856</v>
      </c>
    </row>
    <row r="31" spans="1:16" x14ac:dyDescent="0.2">
      <c r="A31" s="36" t="s">
        <v>51</v>
      </c>
      <c r="E31" s="37" t="s">
        <v>50</v>
      </c>
    </row>
    <row r="32" spans="1:16" x14ac:dyDescent="0.2">
      <c r="A32" t="s">
        <v>53</v>
      </c>
      <c r="E32" s="35" t="s">
        <v>837</v>
      </c>
    </row>
    <row r="33" spans="1:18" ht="12.75" customHeight="1" x14ac:dyDescent="0.2">
      <c r="A33" s="12" t="s">
        <v>43</v>
      </c>
      <c r="B33" s="12"/>
      <c r="C33" s="38" t="s">
        <v>35</v>
      </c>
      <c r="D33" s="12"/>
      <c r="E33" s="26" t="s">
        <v>857</v>
      </c>
      <c r="F33" s="12"/>
      <c r="G33" s="12"/>
      <c r="H33" s="12"/>
      <c r="I33" s="39">
        <f>0+Q33</f>
        <v>0</v>
      </c>
      <c r="O33">
        <f>0+R33</f>
        <v>0</v>
      </c>
      <c r="Q33">
        <f>0+I34+I38+I42+I46+I50+I54+I58+I62+I66+I70+I74</f>
        <v>0</v>
      </c>
      <c r="R33">
        <f>0+O34+O38+O42+O46+O50+O54+O58+O62+O66+O70+O74</f>
        <v>0</v>
      </c>
    </row>
    <row r="34" spans="1:18" x14ac:dyDescent="0.2">
      <c r="A34" s="24" t="s">
        <v>45</v>
      </c>
      <c r="B34" s="28" t="s">
        <v>67</v>
      </c>
      <c r="C34" s="28" t="s">
        <v>858</v>
      </c>
      <c r="D34" s="24" t="s">
        <v>50</v>
      </c>
      <c r="E34" s="29" t="s">
        <v>859</v>
      </c>
      <c r="F34" s="30" t="s">
        <v>48</v>
      </c>
      <c r="G34" s="31">
        <v>389.3</v>
      </c>
      <c r="H34" s="32">
        <v>0</v>
      </c>
      <c r="I34" s="33">
        <f>ROUND(ROUND(H34,2)*ROUND(G34,3),2)</f>
        <v>0</v>
      </c>
      <c r="O34">
        <f>(I34*21)/100</f>
        <v>0</v>
      </c>
      <c r="P34" t="s">
        <v>23</v>
      </c>
    </row>
    <row r="35" spans="1:18" x14ac:dyDescent="0.2">
      <c r="A35" s="34" t="s">
        <v>49</v>
      </c>
      <c r="E35" s="35" t="s">
        <v>50</v>
      </c>
    </row>
    <row r="36" spans="1:18" ht="38.25" x14ac:dyDescent="0.2">
      <c r="A36" s="36" t="s">
        <v>51</v>
      </c>
      <c r="E36" s="37" t="s">
        <v>860</v>
      </c>
    </row>
    <row r="37" spans="1:18" ht="89.25" x14ac:dyDescent="0.2">
      <c r="A37" t="s">
        <v>53</v>
      </c>
      <c r="E37" s="35" t="s">
        <v>861</v>
      </c>
    </row>
    <row r="38" spans="1:18" x14ac:dyDescent="0.2">
      <c r="A38" s="24" t="s">
        <v>45</v>
      </c>
      <c r="B38" s="28" t="s">
        <v>70</v>
      </c>
      <c r="C38" s="28" t="s">
        <v>862</v>
      </c>
      <c r="D38" s="24" t="s">
        <v>50</v>
      </c>
      <c r="E38" s="29" t="s">
        <v>863</v>
      </c>
      <c r="F38" s="30" t="s">
        <v>48</v>
      </c>
      <c r="G38" s="31">
        <v>89.2</v>
      </c>
      <c r="H38" s="32">
        <v>0</v>
      </c>
      <c r="I38" s="33">
        <f>ROUND(ROUND(H38,2)*ROUND(G38,3),2)</f>
        <v>0</v>
      </c>
      <c r="O38">
        <f>(I38*21)/100</f>
        <v>0</v>
      </c>
      <c r="P38" t="s">
        <v>23</v>
      </c>
    </row>
    <row r="39" spans="1:18" x14ac:dyDescent="0.2">
      <c r="A39" s="34" t="s">
        <v>49</v>
      </c>
      <c r="E39" s="35" t="s">
        <v>50</v>
      </c>
    </row>
    <row r="40" spans="1:18" ht="38.25" x14ac:dyDescent="0.2">
      <c r="A40" s="36" t="s">
        <v>51</v>
      </c>
      <c r="E40" s="37" t="s">
        <v>864</v>
      </c>
    </row>
    <row r="41" spans="1:18" ht="89.25" x14ac:dyDescent="0.2">
      <c r="A41" t="s">
        <v>53</v>
      </c>
      <c r="E41" s="35" t="s">
        <v>861</v>
      </c>
    </row>
    <row r="42" spans="1:18" ht="25.5" x14ac:dyDescent="0.2">
      <c r="A42" s="24" t="s">
        <v>45</v>
      </c>
      <c r="B42" s="28" t="s">
        <v>40</v>
      </c>
      <c r="C42" s="28" t="s">
        <v>865</v>
      </c>
      <c r="D42" s="24" t="s">
        <v>50</v>
      </c>
      <c r="E42" s="29" t="s">
        <v>866</v>
      </c>
      <c r="F42" s="30" t="s">
        <v>73</v>
      </c>
      <c r="G42" s="31">
        <v>3</v>
      </c>
      <c r="H42" s="32">
        <v>0</v>
      </c>
      <c r="I42" s="33">
        <f>ROUND(ROUND(H42,2)*ROUND(G42,3),2)</f>
        <v>0</v>
      </c>
      <c r="O42">
        <f>(I42*21)/100</f>
        <v>0</v>
      </c>
      <c r="P42" t="s">
        <v>23</v>
      </c>
    </row>
    <row r="43" spans="1:18" x14ac:dyDescent="0.2">
      <c r="A43" s="34" t="s">
        <v>49</v>
      </c>
      <c r="E43" s="35" t="s">
        <v>50</v>
      </c>
    </row>
    <row r="44" spans="1:18" x14ac:dyDescent="0.2">
      <c r="A44" s="36" t="s">
        <v>51</v>
      </c>
      <c r="E44" s="37" t="s">
        <v>867</v>
      </c>
    </row>
    <row r="45" spans="1:18" ht="318.75" x14ac:dyDescent="0.2">
      <c r="A45" t="s">
        <v>53</v>
      </c>
      <c r="E45" s="35" t="s">
        <v>868</v>
      </c>
    </row>
    <row r="46" spans="1:18" ht="25.5" x14ac:dyDescent="0.2">
      <c r="A46" s="24" t="s">
        <v>45</v>
      </c>
      <c r="B46" s="28" t="s">
        <v>42</v>
      </c>
      <c r="C46" s="28" t="s">
        <v>869</v>
      </c>
      <c r="D46" s="24" t="s">
        <v>50</v>
      </c>
      <c r="E46" s="29" t="s">
        <v>870</v>
      </c>
      <c r="F46" s="30" t="s">
        <v>73</v>
      </c>
      <c r="G46" s="31">
        <v>136</v>
      </c>
      <c r="H46" s="32">
        <v>0</v>
      </c>
      <c r="I46" s="33">
        <f>ROUND(ROUND(H46,2)*ROUND(G46,3),2)</f>
        <v>0</v>
      </c>
      <c r="O46">
        <f>(I46*21)/100</f>
        <v>0</v>
      </c>
      <c r="P46" t="s">
        <v>23</v>
      </c>
    </row>
    <row r="47" spans="1:18" x14ac:dyDescent="0.2">
      <c r="A47" s="34" t="s">
        <v>49</v>
      </c>
      <c r="E47" s="35" t="s">
        <v>50</v>
      </c>
    </row>
    <row r="48" spans="1:18" x14ac:dyDescent="0.2">
      <c r="A48" s="36" t="s">
        <v>51</v>
      </c>
      <c r="E48" s="37" t="s">
        <v>871</v>
      </c>
    </row>
    <row r="49" spans="1:16" ht="318.75" x14ac:dyDescent="0.2">
      <c r="A49" t="s">
        <v>53</v>
      </c>
      <c r="E49" s="35" t="s">
        <v>868</v>
      </c>
    </row>
    <row r="50" spans="1:16" ht="25.5" x14ac:dyDescent="0.2">
      <c r="A50" s="24" t="s">
        <v>45</v>
      </c>
      <c r="B50" s="28" t="s">
        <v>79</v>
      </c>
      <c r="C50" s="28" t="s">
        <v>872</v>
      </c>
      <c r="D50" s="24" t="s">
        <v>50</v>
      </c>
      <c r="E50" s="29" t="s">
        <v>873</v>
      </c>
      <c r="F50" s="30" t="s">
        <v>73</v>
      </c>
      <c r="G50" s="31">
        <v>15</v>
      </c>
      <c r="H50" s="32">
        <v>0</v>
      </c>
      <c r="I50" s="33">
        <f>ROUND(ROUND(H50,2)*ROUND(G50,3),2)</f>
        <v>0</v>
      </c>
      <c r="O50">
        <f>(I50*21)/100</f>
        <v>0</v>
      </c>
      <c r="P50" t="s">
        <v>23</v>
      </c>
    </row>
    <row r="51" spans="1:16" x14ac:dyDescent="0.2">
      <c r="A51" s="34" t="s">
        <v>49</v>
      </c>
      <c r="E51" s="35" t="s">
        <v>50</v>
      </c>
    </row>
    <row r="52" spans="1:16" x14ac:dyDescent="0.2">
      <c r="A52" s="36" t="s">
        <v>51</v>
      </c>
      <c r="E52" s="37" t="s">
        <v>874</v>
      </c>
    </row>
    <row r="53" spans="1:16" ht="318.75" x14ac:dyDescent="0.2">
      <c r="A53" t="s">
        <v>53</v>
      </c>
      <c r="E53" s="35" t="s">
        <v>868</v>
      </c>
    </row>
    <row r="54" spans="1:16" ht="25.5" x14ac:dyDescent="0.2">
      <c r="A54" s="24" t="s">
        <v>45</v>
      </c>
      <c r="B54" s="28" t="s">
        <v>83</v>
      </c>
      <c r="C54" s="28" t="s">
        <v>875</v>
      </c>
      <c r="D54" s="24" t="s">
        <v>50</v>
      </c>
      <c r="E54" s="29" t="s">
        <v>876</v>
      </c>
      <c r="F54" s="30" t="s">
        <v>73</v>
      </c>
      <c r="G54" s="31">
        <v>600</v>
      </c>
      <c r="H54" s="32">
        <v>0</v>
      </c>
      <c r="I54" s="33">
        <f>ROUND(ROUND(H54,2)*ROUND(G54,3),2)</f>
        <v>0</v>
      </c>
      <c r="O54">
        <f>(I54*21)/100</f>
        <v>0</v>
      </c>
      <c r="P54" t="s">
        <v>23</v>
      </c>
    </row>
    <row r="55" spans="1:16" x14ac:dyDescent="0.2">
      <c r="A55" s="34" t="s">
        <v>49</v>
      </c>
      <c r="E55" s="35" t="s">
        <v>50</v>
      </c>
    </row>
    <row r="56" spans="1:16" x14ac:dyDescent="0.2">
      <c r="A56" s="36" t="s">
        <v>51</v>
      </c>
      <c r="E56" s="37" t="s">
        <v>877</v>
      </c>
    </row>
    <row r="57" spans="1:16" ht="127.5" x14ac:dyDescent="0.2">
      <c r="A57" t="s">
        <v>53</v>
      </c>
      <c r="E57" s="35" t="s">
        <v>878</v>
      </c>
    </row>
    <row r="58" spans="1:16" ht="25.5" x14ac:dyDescent="0.2">
      <c r="A58" s="24" t="s">
        <v>45</v>
      </c>
      <c r="B58" s="28" t="s">
        <v>87</v>
      </c>
      <c r="C58" s="28" t="s">
        <v>879</v>
      </c>
      <c r="D58" s="24" t="s">
        <v>50</v>
      </c>
      <c r="E58" s="29" t="s">
        <v>880</v>
      </c>
      <c r="F58" s="30" t="s">
        <v>73</v>
      </c>
      <c r="G58" s="31">
        <v>300</v>
      </c>
      <c r="H58" s="32">
        <v>0</v>
      </c>
      <c r="I58" s="33">
        <f>ROUND(ROUND(H58,2)*ROUND(G58,3),2)</f>
        <v>0</v>
      </c>
      <c r="O58">
        <f>(I58*0)/100</f>
        <v>0</v>
      </c>
      <c r="P58" t="s">
        <v>27</v>
      </c>
    </row>
    <row r="59" spans="1:16" x14ac:dyDescent="0.2">
      <c r="A59" s="34" t="s">
        <v>49</v>
      </c>
      <c r="E59" s="35" t="s">
        <v>50</v>
      </c>
    </row>
    <row r="60" spans="1:16" x14ac:dyDescent="0.2">
      <c r="A60" s="36" t="s">
        <v>51</v>
      </c>
      <c r="E60" s="37" t="s">
        <v>881</v>
      </c>
    </row>
    <row r="61" spans="1:16" ht="114.75" x14ac:dyDescent="0.2">
      <c r="A61" t="s">
        <v>53</v>
      </c>
      <c r="E61" s="35" t="s">
        <v>882</v>
      </c>
    </row>
    <row r="62" spans="1:16" x14ac:dyDescent="0.2">
      <c r="A62" s="24" t="s">
        <v>45</v>
      </c>
      <c r="B62" s="28" t="s">
        <v>89</v>
      </c>
      <c r="C62" s="28" t="s">
        <v>883</v>
      </c>
      <c r="D62" s="24" t="s">
        <v>50</v>
      </c>
      <c r="E62" s="29" t="s">
        <v>884</v>
      </c>
      <c r="F62" s="30" t="s">
        <v>73</v>
      </c>
      <c r="G62" s="31">
        <v>14</v>
      </c>
      <c r="H62" s="32">
        <v>0</v>
      </c>
      <c r="I62" s="33">
        <f>ROUND(ROUND(H62,2)*ROUND(G62,3),2)</f>
        <v>0</v>
      </c>
      <c r="O62">
        <f>(I62*21)/100</f>
        <v>0</v>
      </c>
      <c r="P62" t="s">
        <v>23</v>
      </c>
    </row>
    <row r="63" spans="1:16" x14ac:dyDescent="0.2">
      <c r="A63" s="34" t="s">
        <v>49</v>
      </c>
      <c r="E63" s="35" t="s">
        <v>50</v>
      </c>
    </row>
    <row r="64" spans="1:16" x14ac:dyDescent="0.2">
      <c r="A64" s="36" t="s">
        <v>51</v>
      </c>
      <c r="E64" s="37" t="s">
        <v>885</v>
      </c>
    </row>
    <row r="65" spans="1:18" ht="165.75" x14ac:dyDescent="0.2">
      <c r="A65" t="s">
        <v>53</v>
      </c>
      <c r="E65" s="35" t="s">
        <v>886</v>
      </c>
    </row>
    <row r="66" spans="1:18" x14ac:dyDescent="0.2">
      <c r="A66" s="24" t="s">
        <v>45</v>
      </c>
      <c r="B66" s="28" t="s">
        <v>93</v>
      </c>
      <c r="C66" s="28" t="s">
        <v>887</v>
      </c>
      <c r="D66" s="24" t="s">
        <v>50</v>
      </c>
      <c r="E66" s="29" t="s">
        <v>888</v>
      </c>
      <c r="F66" s="30" t="s">
        <v>110</v>
      </c>
      <c r="G66" s="31">
        <v>8</v>
      </c>
      <c r="H66" s="32">
        <v>0</v>
      </c>
      <c r="I66" s="33">
        <f>ROUND(ROUND(H66,2)*ROUND(G66,3),2)</f>
        <v>0</v>
      </c>
      <c r="O66">
        <f>(I66*21)/100</f>
        <v>0</v>
      </c>
      <c r="P66" t="s">
        <v>23</v>
      </c>
    </row>
    <row r="67" spans="1:18" x14ac:dyDescent="0.2">
      <c r="A67" s="34" t="s">
        <v>49</v>
      </c>
      <c r="E67" s="35" t="s">
        <v>50</v>
      </c>
    </row>
    <row r="68" spans="1:18" x14ac:dyDescent="0.2">
      <c r="A68" s="36" t="s">
        <v>51</v>
      </c>
      <c r="E68" s="37" t="s">
        <v>889</v>
      </c>
    </row>
    <row r="69" spans="1:18" ht="267.75" x14ac:dyDescent="0.2">
      <c r="A69" t="s">
        <v>53</v>
      </c>
      <c r="E69" s="35" t="s">
        <v>890</v>
      </c>
    </row>
    <row r="70" spans="1:18" ht="25.5" x14ac:dyDescent="0.2">
      <c r="A70" s="24" t="s">
        <v>45</v>
      </c>
      <c r="B70" s="28" t="s">
        <v>96</v>
      </c>
      <c r="C70" s="28" t="s">
        <v>891</v>
      </c>
      <c r="D70" s="24" t="s">
        <v>50</v>
      </c>
      <c r="E70" s="29" t="s">
        <v>892</v>
      </c>
      <c r="F70" s="30" t="s">
        <v>73</v>
      </c>
      <c r="G70" s="31">
        <v>100</v>
      </c>
      <c r="H70" s="32">
        <v>0</v>
      </c>
      <c r="I70" s="33">
        <f>ROUND(ROUND(H70,2)*ROUND(G70,3),2)</f>
        <v>0</v>
      </c>
      <c r="O70">
        <f>(I70*21)/100</f>
        <v>0</v>
      </c>
      <c r="P70" t="s">
        <v>23</v>
      </c>
    </row>
    <row r="71" spans="1:18" x14ac:dyDescent="0.2">
      <c r="A71" s="34" t="s">
        <v>49</v>
      </c>
      <c r="E71" s="35" t="s">
        <v>50</v>
      </c>
    </row>
    <row r="72" spans="1:18" x14ac:dyDescent="0.2">
      <c r="A72" s="36" t="s">
        <v>51</v>
      </c>
      <c r="E72" s="37" t="s">
        <v>893</v>
      </c>
    </row>
    <row r="73" spans="1:18" ht="191.25" x14ac:dyDescent="0.2">
      <c r="A73" t="s">
        <v>53</v>
      </c>
      <c r="E73" s="35" t="s">
        <v>894</v>
      </c>
    </row>
    <row r="74" spans="1:18" x14ac:dyDescent="0.2">
      <c r="A74" s="24" t="s">
        <v>45</v>
      </c>
      <c r="B74" s="28" t="s">
        <v>97</v>
      </c>
      <c r="C74" s="28" t="s">
        <v>895</v>
      </c>
      <c r="D74" s="24" t="s">
        <v>50</v>
      </c>
      <c r="E74" s="29" t="s">
        <v>896</v>
      </c>
      <c r="F74" s="30" t="s">
        <v>78</v>
      </c>
      <c r="G74" s="31">
        <v>79.38</v>
      </c>
      <c r="H74" s="32">
        <v>0</v>
      </c>
      <c r="I74" s="33">
        <f>ROUND(ROUND(H74,2)*ROUND(G74,3),2)</f>
        <v>0</v>
      </c>
      <c r="O74">
        <f>(I74*21)/100</f>
        <v>0</v>
      </c>
      <c r="P74" t="s">
        <v>23</v>
      </c>
    </row>
    <row r="75" spans="1:18" ht="25.5" x14ac:dyDescent="0.2">
      <c r="A75" s="34" t="s">
        <v>49</v>
      </c>
      <c r="E75" s="35" t="s">
        <v>897</v>
      </c>
    </row>
    <row r="76" spans="1:18" ht="38.25" x14ac:dyDescent="0.2">
      <c r="A76" s="36" t="s">
        <v>51</v>
      </c>
      <c r="E76" s="37" t="s">
        <v>898</v>
      </c>
    </row>
    <row r="77" spans="1:18" ht="38.25" x14ac:dyDescent="0.2">
      <c r="A77" t="s">
        <v>53</v>
      </c>
      <c r="E77" s="35" t="s">
        <v>899</v>
      </c>
    </row>
    <row r="78" spans="1:18" ht="12.75" customHeight="1" x14ac:dyDescent="0.2">
      <c r="A78" s="12" t="s">
        <v>43</v>
      </c>
      <c r="B78" s="12"/>
      <c r="C78" s="38" t="s">
        <v>40</v>
      </c>
      <c r="D78" s="12"/>
      <c r="E78" s="26" t="s">
        <v>900</v>
      </c>
      <c r="F78" s="12"/>
      <c r="G78" s="12"/>
      <c r="H78" s="12"/>
      <c r="I78" s="39">
        <f>0+Q78</f>
        <v>0</v>
      </c>
      <c r="O78">
        <f>0+R78</f>
        <v>0</v>
      </c>
      <c r="Q78">
        <f>0+I79+I83+I87+I91+I95+I99+I103+I107+I111+I115+I119+I123+I127+I131</f>
        <v>0</v>
      </c>
      <c r="R78">
        <f>0+O79+O83+O87+O91+O95+O99+O103+O107+O111+O115+O119+O123+O127+O131</f>
        <v>0</v>
      </c>
    </row>
    <row r="79" spans="1:18" x14ac:dyDescent="0.2">
      <c r="A79" s="24" t="s">
        <v>45</v>
      </c>
      <c r="B79" s="28" t="s">
        <v>100</v>
      </c>
      <c r="C79" s="28" t="s">
        <v>901</v>
      </c>
      <c r="D79" s="24" t="s">
        <v>50</v>
      </c>
      <c r="E79" s="29" t="s">
        <v>902</v>
      </c>
      <c r="F79" s="30" t="s">
        <v>110</v>
      </c>
      <c r="G79" s="31">
        <v>4</v>
      </c>
      <c r="H79" s="32">
        <v>0</v>
      </c>
      <c r="I79" s="33">
        <f>ROUND(ROUND(H79,2)*ROUND(G79,3),2)</f>
        <v>0</v>
      </c>
      <c r="O79">
        <f>(I79*21)/100</f>
        <v>0</v>
      </c>
      <c r="P79" t="s">
        <v>23</v>
      </c>
    </row>
    <row r="80" spans="1:18" x14ac:dyDescent="0.2">
      <c r="A80" s="34" t="s">
        <v>49</v>
      </c>
      <c r="E80" s="35" t="s">
        <v>50</v>
      </c>
    </row>
    <row r="81" spans="1:16" x14ac:dyDescent="0.2">
      <c r="A81" s="36" t="s">
        <v>51</v>
      </c>
      <c r="E81" s="37" t="s">
        <v>903</v>
      </c>
    </row>
    <row r="82" spans="1:16" ht="38.25" x14ac:dyDescent="0.2">
      <c r="A82" t="s">
        <v>53</v>
      </c>
      <c r="E82" s="35" t="s">
        <v>904</v>
      </c>
    </row>
    <row r="83" spans="1:16" x14ac:dyDescent="0.2">
      <c r="A83" s="24" t="s">
        <v>45</v>
      </c>
      <c r="B83" s="28" t="s">
        <v>103</v>
      </c>
      <c r="C83" s="28" t="s">
        <v>905</v>
      </c>
      <c r="D83" s="24" t="s">
        <v>50</v>
      </c>
      <c r="E83" s="29" t="s">
        <v>906</v>
      </c>
      <c r="F83" s="30" t="s">
        <v>110</v>
      </c>
      <c r="G83" s="31">
        <v>4</v>
      </c>
      <c r="H83" s="32">
        <v>0</v>
      </c>
      <c r="I83" s="33">
        <f>ROUND(ROUND(H83,2)*ROUND(G83,3),2)</f>
        <v>0</v>
      </c>
      <c r="O83">
        <f>(I83*21)/100</f>
        <v>0</v>
      </c>
      <c r="P83" t="s">
        <v>23</v>
      </c>
    </row>
    <row r="84" spans="1:16" x14ac:dyDescent="0.2">
      <c r="A84" s="34" t="s">
        <v>49</v>
      </c>
      <c r="E84" s="35" t="s">
        <v>50</v>
      </c>
    </row>
    <row r="85" spans="1:16" x14ac:dyDescent="0.2">
      <c r="A85" s="36" t="s">
        <v>51</v>
      </c>
      <c r="E85" s="37" t="s">
        <v>903</v>
      </c>
    </row>
    <row r="86" spans="1:16" ht="38.25" x14ac:dyDescent="0.2">
      <c r="A86" t="s">
        <v>53</v>
      </c>
      <c r="E86" s="35" t="s">
        <v>907</v>
      </c>
    </row>
    <row r="87" spans="1:16" x14ac:dyDescent="0.2">
      <c r="A87" s="24" t="s">
        <v>45</v>
      </c>
      <c r="B87" s="28" t="s">
        <v>107</v>
      </c>
      <c r="C87" s="28" t="s">
        <v>908</v>
      </c>
      <c r="D87" s="24" t="s">
        <v>50</v>
      </c>
      <c r="E87" s="29" t="s">
        <v>909</v>
      </c>
      <c r="F87" s="30" t="s">
        <v>73</v>
      </c>
      <c r="G87" s="31">
        <v>15</v>
      </c>
      <c r="H87" s="32">
        <v>0</v>
      </c>
      <c r="I87" s="33">
        <f>ROUND(ROUND(H87,2)*ROUND(G87,3),2)</f>
        <v>0</v>
      </c>
      <c r="O87">
        <f>(I87*21)/100</f>
        <v>0</v>
      </c>
      <c r="P87" t="s">
        <v>23</v>
      </c>
    </row>
    <row r="88" spans="1:16" x14ac:dyDescent="0.2">
      <c r="A88" s="34" t="s">
        <v>49</v>
      </c>
      <c r="E88" s="35" t="s">
        <v>50</v>
      </c>
    </row>
    <row r="89" spans="1:16" x14ac:dyDescent="0.2">
      <c r="A89" s="36" t="s">
        <v>51</v>
      </c>
      <c r="E89" s="37" t="s">
        <v>910</v>
      </c>
    </row>
    <row r="90" spans="1:16" ht="140.25" x14ac:dyDescent="0.2">
      <c r="A90" t="s">
        <v>53</v>
      </c>
      <c r="E90" s="35" t="s">
        <v>911</v>
      </c>
    </row>
    <row r="91" spans="1:16" x14ac:dyDescent="0.2">
      <c r="A91" s="24" t="s">
        <v>45</v>
      </c>
      <c r="B91" s="28" t="s">
        <v>111</v>
      </c>
      <c r="C91" s="28" t="s">
        <v>912</v>
      </c>
      <c r="D91" s="24" t="s">
        <v>50</v>
      </c>
      <c r="E91" s="29" t="s">
        <v>913</v>
      </c>
      <c r="F91" s="30" t="s">
        <v>110</v>
      </c>
      <c r="G91" s="31">
        <v>2</v>
      </c>
      <c r="H91" s="32">
        <v>0</v>
      </c>
      <c r="I91" s="33">
        <f>ROUND(ROUND(H91,2)*ROUND(G91,3),2)</f>
        <v>0</v>
      </c>
      <c r="O91">
        <f>(I91*21)/100</f>
        <v>0</v>
      </c>
      <c r="P91" t="s">
        <v>23</v>
      </c>
    </row>
    <row r="92" spans="1:16" x14ac:dyDescent="0.2">
      <c r="A92" s="34" t="s">
        <v>49</v>
      </c>
      <c r="E92" s="35" t="s">
        <v>50</v>
      </c>
    </row>
    <row r="93" spans="1:16" x14ac:dyDescent="0.2">
      <c r="A93" s="36" t="s">
        <v>51</v>
      </c>
      <c r="E93" s="37" t="s">
        <v>914</v>
      </c>
    </row>
    <row r="94" spans="1:16" ht="153" x14ac:dyDescent="0.2">
      <c r="A94" t="s">
        <v>53</v>
      </c>
      <c r="E94" s="35" t="s">
        <v>915</v>
      </c>
    </row>
    <row r="95" spans="1:16" x14ac:dyDescent="0.2">
      <c r="A95" s="24" t="s">
        <v>45</v>
      </c>
      <c r="B95" s="28" t="s">
        <v>112</v>
      </c>
      <c r="C95" s="28" t="s">
        <v>916</v>
      </c>
      <c r="D95" s="24" t="s">
        <v>50</v>
      </c>
      <c r="E95" s="29" t="s">
        <v>917</v>
      </c>
      <c r="F95" s="30" t="s">
        <v>110</v>
      </c>
      <c r="G95" s="31">
        <v>2</v>
      </c>
      <c r="H95" s="32">
        <v>0</v>
      </c>
      <c r="I95" s="33">
        <f>ROUND(ROUND(H95,2)*ROUND(G95,3),2)</f>
        <v>0</v>
      </c>
      <c r="O95">
        <f>(I95*21)/100</f>
        <v>0</v>
      </c>
      <c r="P95" t="s">
        <v>23</v>
      </c>
    </row>
    <row r="96" spans="1:16" x14ac:dyDescent="0.2">
      <c r="A96" s="34" t="s">
        <v>49</v>
      </c>
      <c r="E96" s="35" t="s">
        <v>50</v>
      </c>
    </row>
    <row r="97" spans="1:16" x14ac:dyDescent="0.2">
      <c r="A97" s="36" t="s">
        <v>51</v>
      </c>
      <c r="E97" s="37" t="s">
        <v>914</v>
      </c>
    </row>
    <row r="98" spans="1:16" ht="153" x14ac:dyDescent="0.2">
      <c r="A98" t="s">
        <v>53</v>
      </c>
      <c r="E98" s="35" t="s">
        <v>915</v>
      </c>
    </row>
    <row r="99" spans="1:16" x14ac:dyDescent="0.2">
      <c r="A99" s="24" t="s">
        <v>45</v>
      </c>
      <c r="B99" s="28" t="s">
        <v>115</v>
      </c>
      <c r="C99" s="28" t="s">
        <v>918</v>
      </c>
      <c r="D99" s="24" t="s">
        <v>50</v>
      </c>
      <c r="E99" s="29" t="s">
        <v>919</v>
      </c>
      <c r="F99" s="30" t="s">
        <v>110</v>
      </c>
      <c r="G99" s="31">
        <v>6</v>
      </c>
      <c r="H99" s="32">
        <v>0</v>
      </c>
      <c r="I99" s="33">
        <f>ROUND(ROUND(H99,2)*ROUND(G99,3),2)</f>
        <v>0</v>
      </c>
      <c r="O99">
        <f>(I99*21)/100</f>
        <v>0</v>
      </c>
      <c r="P99" t="s">
        <v>23</v>
      </c>
    </row>
    <row r="100" spans="1:16" x14ac:dyDescent="0.2">
      <c r="A100" s="34" t="s">
        <v>49</v>
      </c>
      <c r="E100" s="35" t="s">
        <v>50</v>
      </c>
    </row>
    <row r="101" spans="1:16" x14ac:dyDescent="0.2">
      <c r="A101" s="36" t="s">
        <v>51</v>
      </c>
      <c r="E101" s="37" t="s">
        <v>920</v>
      </c>
    </row>
    <row r="102" spans="1:16" ht="178.5" x14ac:dyDescent="0.2">
      <c r="A102" t="s">
        <v>53</v>
      </c>
      <c r="E102" s="35" t="s">
        <v>921</v>
      </c>
    </row>
    <row r="103" spans="1:16" x14ac:dyDescent="0.2">
      <c r="A103" s="24" t="s">
        <v>45</v>
      </c>
      <c r="B103" s="28" t="s">
        <v>118</v>
      </c>
      <c r="C103" s="28" t="s">
        <v>922</v>
      </c>
      <c r="D103" s="24" t="s">
        <v>50</v>
      </c>
      <c r="E103" s="29" t="s">
        <v>923</v>
      </c>
      <c r="F103" s="30" t="s">
        <v>48</v>
      </c>
      <c r="G103" s="31">
        <v>509.8</v>
      </c>
      <c r="H103" s="32">
        <v>0</v>
      </c>
      <c r="I103" s="33">
        <f>ROUND(ROUND(H103,2)*ROUND(G103,3),2)</f>
        <v>0</v>
      </c>
      <c r="O103">
        <f>(I103*21)/100</f>
        <v>0</v>
      </c>
      <c r="P103" t="s">
        <v>23</v>
      </c>
    </row>
    <row r="104" spans="1:16" x14ac:dyDescent="0.2">
      <c r="A104" s="34" t="s">
        <v>49</v>
      </c>
      <c r="E104" s="35" t="s">
        <v>50</v>
      </c>
    </row>
    <row r="105" spans="1:16" ht="38.25" x14ac:dyDescent="0.2">
      <c r="A105" s="36" t="s">
        <v>51</v>
      </c>
      <c r="E105" s="37" t="s">
        <v>924</v>
      </c>
    </row>
    <row r="106" spans="1:16" ht="140.25" x14ac:dyDescent="0.2">
      <c r="A106" t="s">
        <v>53</v>
      </c>
      <c r="E106" s="35" t="s">
        <v>925</v>
      </c>
    </row>
    <row r="107" spans="1:16" ht="25.5" x14ac:dyDescent="0.2">
      <c r="A107" s="24" t="s">
        <v>45</v>
      </c>
      <c r="B107" s="28" t="s">
        <v>121</v>
      </c>
      <c r="C107" s="28" t="s">
        <v>926</v>
      </c>
      <c r="D107" s="24" t="s">
        <v>50</v>
      </c>
      <c r="E107" s="29" t="s">
        <v>927</v>
      </c>
      <c r="F107" s="30" t="s">
        <v>512</v>
      </c>
      <c r="G107" s="31">
        <v>2788</v>
      </c>
      <c r="H107" s="32">
        <v>0</v>
      </c>
      <c r="I107" s="33">
        <f>ROUND(ROUND(H107,2)*ROUND(G107,3),2)</f>
        <v>0</v>
      </c>
      <c r="O107">
        <f>(I107*21)/100</f>
        <v>0</v>
      </c>
      <c r="P107" t="s">
        <v>23</v>
      </c>
    </row>
    <row r="108" spans="1:16" x14ac:dyDescent="0.2">
      <c r="A108" s="34" t="s">
        <v>49</v>
      </c>
      <c r="E108" s="35" t="s">
        <v>50</v>
      </c>
    </row>
    <row r="109" spans="1:16" ht="51" x14ac:dyDescent="0.2">
      <c r="A109" s="36" t="s">
        <v>51</v>
      </c>
      <c r="E109" s="37" t="s">
        <v>928</v>
      </c>
    </row>
    <row r="110" spans="1:16" ht="140.25" x14ac:dyDescent="0.2">
      <c r="A110" t="s">
        <v>53</v>
      </c>
      <c r="E110" s="35" t="s">
        <v>929</v>
      </c>
    </row>
    <row r="111" spans="1:16" ht="25.5" x14ac:dyDescent="0.2">
      <c r="A111" s="24" t="s">
        <v>45</v>
      </c>
      <c r="B111" s="28" t="s">
        <v>124</v>
      </c>
      <c r="C111" s="28" t="s">
        <v>930</v>
      </c>
      <c r="D111" s="24" t="s">
        <v>50</v>
      </c>
      <c r="E111" s="29" t="s">
        <v>931</v>
      </c>
      <c r="F111" s="30" t="s">
        <v>512</v>
      </c>
      <c r="G111" s="31">
        <v>3850</v>
      </c>
      <c r="H111" s="32">
        <v>0</v>
      </c>
      <c r="I111" s="33">
        <f>ROUND(ROUND(H111,2)*ROUND(G111,3),2)</f>
        <v>0</v>
      </c>
      <c r="O111">
        <f>(I111*0)/100</f>
        <v>0</v>
      </c>
      <c r="P111" t="s">
        <v>27</v>
      </c>
    </row>
    <row r="112" spans="1:16" x14ac:dyDescent="0.2">
      <c r="A112" s="34" t="s">
        <v>49</v>
      </c>
      <c r="E112" s="35" t="s">
        <v>50</v>
      </c>
    </row>
    <row r="113" spans="1:16" ht="38.25" x14ac:dyDescent="0.2">
      <c r="A113" s="36" t="s">
        <v>51</v>
      </c>
      <c r="E113" s="37" t="s">
        <v>932</v>
      </c>
    </row>
    <row r="114" spans="1:16" ht="127.5" x14ac:dyDescent="0.2">
      <c r="A114" t="s">
        <v>53</v>
      </c>
      <c r="E114" s="35" t="s">
        <v>933</v>
      </c>
    </row>
    <row r="115" spans="1:16" ht="25.5" x14ac:dyDescent="0.2">
      <c r="A115" s="24" t="s">
        <v>45</v>
      </c>
      <c r="B115" s="28" t="s">
        <v>127</v>
      </c>
      <c r="C115" s="28" t="s">
        <v>934</v>
      </c>
      <c r="D115" s="24" t="s">
        <v>50</v>
      </c>
      <c r="E115" s="29" t="s">
        <v>935</v>
      </c>
      <c r="F115" s="30" t="s">
        <v>73</v>
      </c>
      <c r="G115" s="31">
        <v>129.5</v>
      </c>
      <c r="H115" s="32">
        <v>0</v>
      </c>
      <c r="I115" s="33">
        <f>ROUND(ROUND(H115,2)*ROUND(G115,3),2)</f>
        <v>0</v>
      </c>
      <c r="O115">
        <f>(I115*21)/100</f>
        <v>0</v>
      </c>
      <c r="P115" t="s">
        <v>23</v>
      </c>
    </row>
    <row r="116" spans="1:16" x14ac:dyDescent="0.2">
      <c r="A116" s="34" t="s">
        <v>49</v>
      </c>
      <c r="E116" s="35" t="s">
        <v>50</v>
      </c>
    </row>
    <row r="117" spans="1:16" x14ac:dyDescent="0.2">
      <c r="A117" s="36" t="s">
        <v>51</v>
      </c>
      <c r="E117" s="37" t="s">
        <v>936</v>
      </c>
    </row>
    <row r="118" spans="1:16" ht="178.5" x14ac:dyDescent="0.2">
      <c r="A118" t="s">
        <v>53</v>
      </c>
      <c r="E118" s="35" t="s">
        <v>937</v>
      </c>
    </row>
    <row r="119" spans="1:16" ht="38.25" x14ac:dyDescent="0.2">
      <c r="A119" s="24" t="s">
        <v>45</v>
      </c>
      <c r="B119" s="28" t="s">
        <v>132</v>
      </c>
      <c r="C119" s="28" t="s">
        <v>938</v>
      </c>
      <c r="D119" s="24" t="s">
        <v>50</v>
      </c>
      <c r="E119" s="29" t="s">
        <v>939</v>
      </c>
      <c r="F119" s="30" t="s">
        <v>940</v>
      </c>
      <c r="G119" s="31">
        <v>777</v>
      </c>
      <c r="H119" s="32">
        <v>0</v>
      </c>
      <c r="I119" s="33">
        <f>ROUND(ROUND(H119,2)*ROUND(G119,3),2)</f>
        <v>0</v>
      </c>
      <c r="O119">
        <f>(I119*21)/100</f>
        <v>0</v>
      </c>
      <c r="P119" t="s">
        <v>23</v>
      </c>
    </row>
    <row r="120" spans="1:16" x14ac:dyDescent="0.2">
      <c r="A120" s="34" t="s">
        <v>49</v>
      </c>
      <c r="E120" s="35" t="s">
        <v>50</v>
      </c>
    </row>
    <row r="121" spans="1:16" ht="51" x14ac:dyDescent="0.2">
      <c r="A121" s="36" t="s">
        <v>51</v>
      </c>
      <c r="E121" s="37" t="s">
        <v>941</v>
      </c>
    </row>
    <row r="122" spans="1:16" ht="114.75" x14ac:dyDescent="0.2">
      <c r="A122" t="s">
        <v>53</v>
      </c>
      <c r="E122" s="35" t="s">
        <v>942</v>
      </c>
    </row>
    <row r="123" spans="1:16" ht="25.5" x14ac:dyDescent="0.2">
      <c r="A123" s="24" t="s">
        <v>45</v>
      </c>
      <c r="B123" s="28" t="s">
        <v>140</v>
      </c>
      <c r="C123" s="28" t="s">
        <v>943</v>
      </c>
      <c r="D123" s="24" t="s">
        <v>50</v>
      </c>
      <c r="E123" s="29" t="s">
        <v>944</v>
      </c>
      <c r="F123" s="30" t="s">
        <v>73</v>
      </c>
      <c r="G123" s="31">
        <v>24.5</v>
      </c>
      <c r="H123" s="32">
        <v>0</v>
      </c>
      <c r="I123" s="33">
        <f>ROUND(ROUND(H123,2)*ROUND(G123,3),2)</f>
        <v>0</v>
      </c>
      <c r="O123">
        <f>(I123*21)/100</f>
        <v>0</v>
      </c>
      <c r="P123" t="s">
        <v>23</v>
      </c>
    </row>
    <row r="124" spans="1:16" x14ac:dyDescent="0.2">
      <c r="A124" s="34" t="s">
        <v>49</v>
      </c>
      <c r="E124" s="35" t="s">
        <v>50</v>
      </c>
    </row>
    <row r="125" spans="1:16" x14ac:dyDescent="0.2">
      <c r="A125" s="36" t="s">
        <v>51</v>
      </c>
      <c r="E125" s="37" t="s">
        <v>945</v>
      </c>
    </row>
    <row r="126" spans="1:16" ht="178.5" x14ac:dyDescent="0.2">
      <c r="A126" t="s">
        <v>53</v>
      </c>
      <c r="E126" s="35" t="s">
        <v>937</v>
      </c>
    </row>
    <row r="127" spans="1:16" ht="38.25" x14ac:dyDescent="0.2">
      <c r="A127" s="24" t="s">
        <v>45</v>
      </c>
      <c r="B127" s="28" t="s">
        <v>145</v>
      </c>
      <c r="C127" s="28" t="s">
        <v>946</v>
      </c>
      <c r="D127" s="24" t="s">
        <v>50</v>
      </c>
      <c r="E127" s="29" t="s">
        <v>947</v>
      </c>
      <c r="F127" s="30" t="s">
        <v>940</v>
      </c>
      <c r="G127" s="31">
        <v>588</v>
      </c>
      <c r="H127" s="32">
        <v>0</v>
      </c>
      <c r="I127" s="33">
        <f>ROUND(ROUND(H127,2)*ROUND(G127,3),2)</f>
        <v>0</v>
      </c>
      <c r="O127">
        <f>(I127*21)/100</f>
        <v>0</v>
      </c>
      <c r="P127" t="s">
        <v>23</v>
      </c>
    </row>
    <row r="128" spans="1:16" x14ac:dyDescent="0.2">
      <c r="A128" s="34" t="s">
        <v>49</v>
      </c>
      <c r="E128" s="35" t="s">
        <v>50</v>
      </c>
    </row>
    <row r="129" spans="1:18" ht="51" x14ac:dyDescent="0.2">
      <c r="A129" s="36" t="s">
        <v>51</v>
      </c>
      <c r="E129" s="37" t="s">
        <v>948</v>
      </c>
    </row>
    <row r="130" spans="1:18" ht="114.75" x14ac:dyDescent="0.2">
      <c r="A130" t="s">
        <v>53</v>
      </c>
      <c r="E130" s="35" t="s">
        <v>942</v>
      </c>
    </row>
    <row r="131" spans="1:18" x14ac:dyDescent="0.2">
      <c r="A131" s="24" t="s">
        <v>45</v>
      </c>
      <c r="B131" s="28" t="s">
        <v>148</v>
      </c>
      <c r="C131" s="28" t="s">
        <v>949</v>
      </c>
      <c r="D131" s="24" t="s">
        <v>50</v>
      </c>
      <c r="E131" s="29" t="s">
        <v>950</v>
      </c>
      <c r="F131" s="30" t="s">
        <v>78</v>
      </c>
      <c r="G131" s="31">
        <v>95.04</v>
      </c>
      <c r="H131" s="32">
        <v>0</v>
      </c>
      <c r="I131" s="33">
        <f>ROUND(ROUND(H131,2)*ROUND(G131,3),2)</f>
        <v>0</v>
      </c>
      <c r="O131">
        <f>(I131*21)/100</f>
        <v>0</v>
      </c>
      <c r="P131" t="s">
        <v>23</v>
      </c>
    </row>
    <row r="132" spans="1:18" x14ac:dyDescent="0.2">
      <c r="A132" s="34" t="s">
        <v>49</v>
      </c>
      <c r="E132" s="35" t="s">
        <v>50</v>
      </c>
    </row>
    <row r="133" spans="1:18" ht="38.25" x14ac:dyDescent="0.2">
      <c r="A133" s="36" t="s">
        <v>51</v>
      </c>
      <c r="E133" s="37" t="s">
        <v>951</v>
      </c>
    </row>
    <row r="134" spans="1:18" ht="178.5" x14ac:dyDescent="0.2">
      <c r="A134" t="s">
        <v>53</v>
      </c>
      <c r="E134" s="35" t="s">
        <v>952</v>
      </c>
    </row>
    <row r="135" spans="1:18" ht="12.75" customHeight="1" x14ac:dyDescent="0.2">
      <c r="A135" s="12" t="s">
        <v>43</v>
      </c>
      <c r="B135" s="12"/>
      <c r="C135" s="38" t="s">
        <v>17</v>
      </c>
      <c r="D135" s="12"/>
      <c r="E135" s="26" t="s">
        <v>469</v>
      </c>
      <c r="F135" s="12"/>
      <c r="G135" s="12"/>
      <c r="H135" s="12"/>
      <c r="I135" s="39">
        <f>0+Q135</f>
        <v>0</v>
      </c>
      <c r="O135">
        <f>0+R135</f>
        <v>0</v>
      </c>
      <c r="Q135">
        <f>0+I136+I140+I144+I148+I152</f>
        <v>0</v>
      </c>
      <c r="R135">
        <f>0+O136+O140+O144+O148+O152</f>
        <v>0</v>
      </c>
    </row>
    <row r="136" spans="1:18" ht="25.5" x14ac:dyDescent="0.2">
      <c r="A136" s="24" t="s">
        <v>45</v>
      </c>
      <c r="B136" s="28" t="s">
        <v>151</v>
      </c>
      <c r="C136" s="28" t="s">
        <v>953</v>
      </c>
      <c r="D136" s="24" t="s">
        <v>50</v>
      </c>
      <c r="E136" s="29" t="s">
        <v>954</v>
      </c>
      <c r="F136" s="41" t="s">
        <v>65</v>
      </c>
      <c r="G136" s="42">
        <v>501.84</v>
      </c>
      <c r="H136" s="43">
        <v>0</v>
      </c>
      <c r="I136" s="43">
        <f>ROUND(ROUND(H136,2)*ROUND(G136,3),2)</f>
        <v>0</v>
      </c>
      <c r="O136">
        <f>(I136*21)/100</f>
        <v>0</v>
      </c>
      <c r="P136" t="s">
        <v>23</v>
      </c>
    </row>
    <row r="137" spans="1:18" ht="25.5" x14ac:dyDescent="0.2">
      <c r="A137" s="34" t="s">
        <v>49</v>
      </c>
      <c r="E137" s="35" t="s">
        <v>473</v>
      </c>
      <c r="F137" s="44"/>
      <c r="G137" s="44"/>
      <c r="H137" s="44"/>
      <c r="I137" s="44"/>
    </row>
    <row r="138" spans="1:18" ht="51" x14ac:dyDescent="0.2">
      <c r="A138" s="36" t="s">
        <v>51</v>
      </c>
      <c r="E138" s="37" t="s">
        <v>955</v>
      </c>
      <c r="F138" s="44"/>
      <c r="G138" s="44"/>
      <c r="H138" s="44"/>
      <c r="I138" s="44"/>
    </row>
    <row r="139" spans="1:18" ht="165.75" x14ac:dyDescent="0.2">
      <c r="A139" t="s">
        <v>53</v>
      </c>
      <c r="E139" s="35" t="s">
        <v>474</v>
      </c>
      <c r="F139" s="44"/>
      <c r="G139" s="44"/>
      <c r="H139" s="44"/>
      <c r="I139" s="44"/>
    </row>
    <row r="140" spans="1:18" ht="25.5" x14ac:dyDescent="0.2">
      <c r="A140" s="24" t="s">
        <v>45</v>
      </c>
      <c r="B140" s="28" t="s">
        <v>153</v>
      </c>
      <c r="C140" s="28" t="s">
        <v>956</v>
      </c>
      <c r="D140" s="24" t="s">
        <v>50</v>
      </c>
      <c r="E140" s="29" t="s">
        <v>957</v>
      </c>
      <c r="F140" s="41" t="s">
        <v>65</v>
      </c>
      <c r="G140" s="42">
        <v>51.3</v>
      </c>
      <c r="H140" s="43">
        <v>0</v>
      </c>
      <c r="I140" s="43">
        <f>ROUND(ROUND(H140,2)*ROUND(G140,3),2)</f>
        <v>0</v>
      </c>
      <c r="O140">
        <f>(I140*21)/100</f>
        <v>0</v>
      </c>
      <c r="P140" t="s">
        <v>23</v>
      </c>
    </row>
    <row r="141" spans="1:18" ht="25.5" x14ac:dyDescent="0.2">
      <c r="A141" s="34" t="s">
        <v>49</v>
      </c>
      <c r="E141" s="35" t="s">
        <v>473</v>
      </c>
      <c r="F141" s="44"/>
      <c r="G141" s="44"/>
      <c r="H141" s="44"/>
      <c r="I141" s="44"/>
    </row>
    <row r="142" spans="1:18" ht="38.25" x14ac:dyDescent="0.2">
      <c r="A142" s="36" t="s">
        <v>51</v>
      </c>
      <c r="E142" s="37" t="s">
        <v>958</v>
      </c>
      <c r="F142" s="44"/>
      <c r="G142" s="44"/>
      <c r="H142" s="44"/>
      <c r="I142" s="44"/>
    </row>
    <row r="143" spans="1:18" ht="165.75" x14ac:dyDescent="0.2">
      <c r="A143" t="s">
        <v>53</v>
      </c>
      <c r="E143" s="35" t="s">
        <v>474</v>
      </c>
      <c r="F143" s="44"/>
      <c r="G143" s="44"/>
      <c r="H143" s="44"/>
      <c r="I143" s="44"/>
    </row>
    <row r="144" spans="1:18" ht="25.5" x14ac:dyDescent="0.2">
      <c r="A144" s="24" t="s">
        <v>45</v>
      </c>
      <c r="B144" s="28" t="s">
        <v>156</v>
      </c>
      <c r="C144" s="28" t="s">
        <v>959</v>
      </c>
      <c r="D144" s="24" t="s">
        <v>50</v>
      </c>
      <c r="E144" s="29" t="s">
        <v>960</v>
      </c>
      <c r="F144" s="41" t="s">
        <v>65</v>
      </c>
      <c r="G144" s="42">
        <v>7.3999999999999996E-2</v>
      </c>
      <c r="H144" s="43">
        <v>0</v>
      </c>
      <c r="I144" s="43">
        <f>ROUND(ROUND(H144,2)*ROUND(G144,3),2)</f>
        <v>0</v>
      </c>
      <c r="O144">
        <f>(I144*21)/100</f>
        <v>0</v>
      </c>
      <c r="P144" t="s">
        <v>23</v>
      </c>
    </row>
    <row r="145" spans="1:16" ht="25.5" x14ac:dyDescent="0.2">
      <c r="A145" s="34" t="s">
        <v>49</v>
      </c>
      <c r="E145" s="35" t="s">
        <v>473</v>
      </c>
      <c r="F145" s="44"/>
      <c r="G145" s="44"/>
      <c r="H145" s="44"/>
      <c r="I145" s="44"/>
    </row>
    <row r="146" spans="1:16" ht="38.25" x14ac:dyDescent="0.2">
      <c r="A146" s="36" t="s">
        <v>51</v>
      </c>
      <c r="E146" s="37" t="s">
        <v>961</v>
      </c>
      <c r="F146" s="44"/>
      <c r="G146" s="44"/>
      <c r="H146" s="44"/>
      <c r="I146" s="44"/>
    </row>
    <row r="147" spans="1:16" ht="165.75" x14ac:dyDescent="0.2">
      <c r="A147" t="s">
        <v>53</v>
      </c>
      <c r="E147" s="35" t="s">
        <v>474</v>
      </c>
      <c r="F147" s="44"/>
      <c r="G147" s="44"/>
      <c r="H147" s="44"/>
      <c r="I147" s="44"/>
    </row>
    <row r="148" spans="1:16" ht="25.5" x14ac:dyDescent="0.2">
      <c r="A148" s="24" t="s">
        <v>45</v>
      </c>
      <c r="B148" s="28" t="s">
        <v>159</v>
      </c>
      <c r="C148" s="28" t="s">
        <v>962</v>
      </c>
      <c r="D148" s="24" t="s">
        <v>50</v>
      </c>
      <c r="E148" s="29" t="s">
        <v>963</v>
      </c>
      <c r="F148" s="41" t="s">
        <v>65</v>
      </c>
      <c r="G148" s="42">
        <v>7.5999999999999998E-2</v>
      </c>
      <c r="H148" s="43">
        <v>0</v>
      </c>
      <c r="I148" s="43">
        <f>ROUND(ROUND(H148,2)*ROUND(G148,3),2)</f>
        <v>0</v>
      </c>
      <c r="O148">
        <f>(I148*21)/100</f>
        <v>0</v>
      </c>
      <c r="P148" t="s">
        <v>23</v>
      </c>
    </row>
    <row r="149" spans="1:16" ht="25.5" x14ac:dyDescent="0.2">
      <c r="A149" s="34" t="s">
        <v>49</v>
      </c>
      <c r="E149" s="35" t="s">
        <v>473</v>
      </c>
      <c r="F149" s="44"/>
      <c r="G149" s="44"/>
      <c r="H149" s="44"/>
      <c r="I149" s="44"/>
    </row>
    <row r="150" spans="1:16" ht="38.25" x14ac:dyDescent="0.2">
      <c r="A150" s="36" t="s">
        <v>51</v>
      </c>
      <c r="E150" s="37" t="s">
        <v>964</v>
      </c>
      <c r="F150" s="44"/>
      <c r="G150" s="44"/>
      <c r="H150" s="44"/>
      <c r="I150" s="44"/>
    </row>
    <row r="151" spans="1:16" ht="165.75" x14ac:dyDescent="0.2">
      <c r="A151" t="s">
        <v>53</v>
      </c>
      <c r="E151" s="35" t="s">
        <v>474</v>
      </c>
      <c r="F151" s="44"/>
      <c r="G151" s="44"/>
      <c r="H151" s="44"/>
      <c r="I151" s="44"/>
    </row>
    <row r="152" spans="1:16" ht="25.5" x14ac:dyDescent="0.2">
      <c r="A152" s="24" t="s">
        <v>45</v>
      </c>
      <c r="B152" s="28" t="s">
        <v>162</v>
      </c>
      <c r="C152" s="28" t="s">
        <v>965</v>
      </c>
      <c r="D152" s="24" t="s">
        <v>50</v>
      </c>
      <c r="E152" s="29" t="s">
        <v>966</v>
      </c>
      <c r="F152" s="41" t="s">
        <v>65</v>
      </c>
      <c r="G152" s="42">
        <v>2.96</v>
      </c>
      <c r="H152" s="43">
        <v>0</v>
      </c>
      <c r="I152" s="43">
        <f>ROUND(ROUND(H152,2)*ROUND(G152,3),2)</f>
        <v>0</v>
      </c>
      <c r="O152">
        <f>(I152*21)/100</f>
        <v>0</v>
      </c>
      <c r="P152" t="s">
        <v>23</v>
      </c>
    </row>
    <row r="153" spans="1:16" ht="25.5" x14ac:dyDescent="0.2">
      <c r="A153" s="34" t="s">
        <v>49</v>
      </c>
      <c r="E153" s="35" t="s">
        <v>473</v>
      </c>
      <c r="F153" s="44"/>
      <c r="G153" s="44"/>
      <c r="H153" s="44"/>
      <c r="I153" s="44"/>
    </row>
    <row r="154" spans="1:16" ht="38.25" x14ac:dyDescent="0.2">
      <c r="A154" s="36" t="s">
        <v>51</v>
      </c>
      <c r="E154" s="37" t="s">
        <v>967</v>
      </c>
      <c r="F154" s="44"/>
      <c r="G154" s="44"/>
      <c r="H154" s="44"/>
      <c r="I154" s="44"/>
    </row>
    <row r="155" spans="1:16" ht="165.75" x14ac:dyDescent="0.2">
      <c r="A155" t="s">
        <v>53</v>
      </c>
      <c r="E155" s="35" t="s">
        <v>474</v>
      </c>
      <c r="F155" s="44"/>
      <c r="G155" s="44"/>
      <c r="H155" s="44"/>
      <c r="I155" s="44"/>
    </row>
  </sheetData>
  <sheetProtection algorithmName="SHA-512" hashValue="tIwE1rd1EFdkAEfK4ACaPTiXrWlxf/wpERzxygZ8Pph+yLHOyTSeA93kHJQA2Sb4nIDbioXryTdmuf2JqREZyg==" saltValue="FkPOSLOLC6JFuEVGdgisAw==" spinCount="100000"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171"/>
  <sheetViews>
    <sheetView topLeftCell="B1" zoomScale="55" zoomScaleNormal="55" workbookViewId="0">
      <pane ySplit="7" topLeftCell="A158" activePane="bottomLeft" state="frozen"/>
      <selection sqref="A1:A3"/>
      <selection pane="bottomLeft" activeCell="G160" sqref="G16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0+O8+O41+O102+O111+O116+O133+O142+O159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968</v>
      </c>
      <c r="I3" s="40">
        <f>0+I8+I41+I102+I111+I116+I133+I142+I159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968</v>
      </c>
      <c r="D4" s="2"/>
      <c r="E4" s="20" t="s">
        <v>969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498</v>
      </c>
      <c r="F8" s="21"/>
      <c r="G8" s="21"/>
      <c r="H8" s="21"/>
      <c r="I8" s="27">
        <f>0+Q8</f>
        <v>0</v>
      </c>
      <c r="O8">
        <f>0+R8</f>
        <v>0</v>
      </c>
      <c r="Q8">
        <f>0+I9+I13+I17+I21+I25+I29+I33+I37</f>
        <v>0</v>
      </c>
      <c r="R8">
        <f>0+O9+O13+O17+O21+O25+O29+O33+O37</f>
        <v>0</v>
      </c>
    </row>
    <row r="9" spans="1:18" x14ac:dyDescent="0.2">
      <c r="A9" s="24" t="s">
        <v>45</v>
      </c>
      <c r="B9" s="28" t="s">
        <v>29</v>
      </c>
      <c r="C9" s="28" t="s">
        <v>970</v>
      </c>
      <c r="D9" s="24" t="s">
        <v>50</v>
      </c>
      <c r="E9" s="29" t="s">
        <v>971</v>
      </c>
      <c r="F9" s="30" t="s">
        <v>110</v>
      </c>
      <c r="G9" s="31">
        <v>1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ht="25.5" x14ac:dyDescent="0.2">
      <c r="A10" s="34" t="s">
        <v>49</v>
      </c>
      <c r="E10" s="35" t="s">
        <v>972</v>
      </c>
    </row>
    <row r="11" spans="1:18" x14ac:dyDescent="0.2">
      <c r="A11" s="36" t="s">
        <v>51</v>
      </c>
      <c r="E11" s="37" t="s">
        <v>841</v>
      </c>
    </row>
    <row r="12" spans="1:18" ht="25.5" x14ac:dyDescent="0.2">
      <c r="A12" t="s">
        <v>53</v>
      </c>
      <c r="E12" s="35" t="s">
        <v>973</v>
      </c>
    </row>
    <row r="13" spans="1:18" x14ac:dyDescent="0.2">
      <c r="A13" s="24" t="s">
        <v>45</v>
      </c>
      <c r="B13" s="28" t="s">
        <v>23</v>
      </c>
      <c r="C13" s="28" t="s">
        <v>838</v>
      </c>
      <c r="D13" s="24" t="s">
        <v>50</v>
      </c>
      <c r="E13" s="29" t="s">
        <v>839</v>
      </c>
      <c r="F13" s="30" t="s">
        <v>110</v>
      </c>
      <c r="G13" s="31">
        <v>2</v>
      </c>
      <c r="H13" s="32">
        <v>0</v>
      </c>
      <c r="I13" s="33">
        <f>ROUND(ROUND(H13,2)*ROUND(G13,3),2)</f>
        <v>0</v>
      </c>
      <c r="O13">
        <f>(I13*0)/100</f>
        <v>0</v>
      </c>
      <c r="P13" t="s">
        <v>27</v>
      </c>
    </row>
    <row r="14" spans="1:18" ht="25.5" x14ac:dyDescent="0.2">
      <c r="A14" s="34" t="s">
        <v>49</v>
      </c>
      <c r="E14" s="35" t="s">
        <v>974</v>
      </c>
    </row>
    <row r="15" spans="1:18" x14ac:dyDescent="0.2">
      <c r="A15" s="36" t="s">
        <v>51</v>
      </c>
      <c r="E15" s="37" t="s">
        <v>975</v>
      </c>
    </row>
    <row r="16" spans="1:18" x14ac:dyDescent="0.2">
      <c r="A16" t="s">
        <v>53</v>
      </c>
      <c r="E16" s="35" t="s">
        <v>842</v>
      </c>
    </row>
    <row r="17" spans="1:16" ht="25.5" x14ac:dyDescent="0.2">
      <c r="A17" s="24" t="s">
        <v>45</v>
      </c>
      <c r="B17" s="28" t="s">
        <v>22</v>
      </c>
      <c r="C17" s="28" t="s">
        <v>976</v>
      </c>
      <c r="D17" s="24" t="s">
        <v>50</v>
      </c>
      <c r="E17" s="29" t="s">
        <v>977</v>
      </c>
      <c r="F17" s="30" t="s">
        <v>110</v>
      </c>
      <c r="G17" s="31">
        <v>3</v>
      </c>
      <c r="H17" s="32">
        <v>0</v>
      </c>
      <c r="I17" s="33">
        <f>ROUND(ROUND(H17,2)*ROUND(G17,3),2)</f>
        <v>0</v>
      </c>
      <c r="O17">
        <f>(I17*0)/100</f>
        <v>0</v>
      </c>
      <c r="P17" t="s">
        <v>27</v>
      </c>
    </row>
    <row r="18" spans="1:16" x14ac:dyDescent="0.2">
      <c r="A18" s="34" t="s">
        <v>49</v>
      </c>
      <c r="E18" s="35" t="s">
        <v>978</v>
      </c>
    </row>
    <row r="19" spans="1:16" x14ac:dyDescent="0.2">
      <c r="A19" s="36" t="s">
        <v>51</v>
      </c>
      <c r="E19" s="37" t="s">
        <v>979</v>
      </c>
    </row>
    <row r="20" spans="1:16" x14ac:dyDescent="0.2">
      <c r="A20" t="s">
        <v>53</v>
      </c>
      <c r="E20" s="35" t="s">
        <v>842</v>
      </c>
    </row>
    <row r="21" spans="1:16" x14ac:dyDescent="0.2">
      <c r="A21" s="24" t="s">
        <v>45</v>
      </c>
      <c r="B21" s="28" t="s">
        <v>33</v>
      </c>
      <c r="C21" s="28" t="s">
        <v>980</v>
      </c>
      <c r="D21" s="24" t="s">
        <v>50</v>
      </c>
      <c r="E21" s="29" t="s">
        <v>981</v>
      </c>
      <c r="F21" s="30" t="s">
        <v>499</v>
      </c>
      <c r="G21" s="31">
        <v>2</v>
      </c>
      <c r="H21" s="32">
        <v>0</v>
      </c>
      <c r="I21" s="33">
        <f>ROUND(ROUND(H21,2)*ROUND(G21,3),2)</f>
        <v>0</v>
      </c>
      <c r="O21">
        <f>(I21*0)/100</f>
        <v>0</v>
      </c>
      <c r="P21" t="s">
        <v>27</v>
      </c>
    </row>
    <row r="22" spans="1:16" ht="51" x14ac:dyDescent="0.2">
      <c r="A22" s="34" t="s">
        <v>49</v>
      </c>
      <c r="E22" s="35" t="s">
        <v>982</v>
      </c>
    </row>
    <row r="23" spans="1:16" ht="38.25" x14ac:dyDescent="0.2">
      <c r="A23" s="36" t="s">
        <v>51</v>
      </c>
      <c r="E23" s="37" t="s">
        <v>983</v>
      </c>
    </row>
    <row r="24" spans="1:16" x14ac:dyDescent="0.2">
      <c r="A24" t="s">
        <v>53</v>
      </c>
      <c r="E24" s="35" t="s">
        <v>984</v>
      </c>
    </row>
    <row r="25" spans="1:16" x14ac:dyDescent="0.2">
      <c r="A25" s="24" t="s">
        <v>45</v>
      </c>
      <c r="B25" s="28" t="s">
        <v>35</v>
      </c>
      <c r="C25" s="28" t="s">
        <v>985</v>
      </c>
      <c r="D25" s="24" t="s">
        <v>50</v>
      </c>
      <c r="E25" s="29" t="s">
        <v>986</v>
      </c>
      <c r="F25" s="30" t="s">
        <v>73</v>
      </c>
      <c r="G25" s="31">
        <v>60</v>
      </c>
      <c r="H25" s="32">
        <v>0</v>
      </c>
      <c r="I25" s="33">
        <f>ROUND(ROUND(H25,2)*ROUND(G25,3),2)</f>
        <v>0</v>
      </c>
      <c r="O25">
        <f>(I25*21)/100</f>
        <v>0</v>
      </c>
      <c r="P25" t="s">
        <v>23</v>
      </c>
    </row>
    <row r="26" spans="1:16" x14ac:dyDescent="0.2">
      <c r="A26" s="34" t="s">
        <v>49</v>
      </c>
      <c r="E26" s="35" t="s">
        <v>987</v>
      </c>
    </row>
    <row r="27" spans="1:16" x14ac:dyDescent="0.2">
      <c r="A27" s="36" t="s">
        <v>51</v>
      </c>
      <c r="E27" s="37" t="s">
        <v>988</v>
      </c>
    </row>
    <row r="28" spans="1:16" x14ac:dyDescent="0.2">
      <c r="A28" t="s">
        <v>53</v>
      </c>
      <c r="E28" s="35" t="s">
        <v>984</v>
      </c>
    </row>
    <row r="29" spans="1:16" ht="25.5" x14ac:dyDescent="0.2">
      <c r="A29" s="24" t="s">
        <v>45</v>
      </c>
      <c r="B29" s="28" t="s">
        <v>37</v>
      </c>
      <c r="C29" s="28" t="s">
        <v>989</v>
      </c>
      <c r="D29" s="24" t="s">
        <v>50</v>
      </c>
      <c r="E29" s="29" t="s">
        <v>990</v>
      </c>
      <c r="F29" s="30" t="s">
        <v>110</v>
      </c>
      <c r="G29" s="31">
        <v>6</v>
      </c>
      <c r="H29" s="32">
        <v>0</v>
      </c>
      <c r="I29" s="33">
        <f>ROUND(ROUND(H29,2)*ROUND(G29,3),2)</f>
        <v>0</v>
      </c>
      <c r="O29">
        <f>(I29*21)/100</f>
        <v>0</v>
      </c>
      <c r="P29" t="s">
        <v>23</v>
      </c>
    </row>
    <row r="30" spans="1:16" x14ac:dyDescent="0.2">
      <c r="A30" s="34" t="s">
        <v>49</v>
      </c>
      <c r="E30" s="35" t="s">
        <v>991</v>
      </c>
    </row>
    <row r="31" spans="1:16" x14ac:dyDescent="0.2">
      <c r="A31" s="36" t="s">
        <v>51</v>
      </c>
      <c r="E31" s="37" t="s">
        <v>992</v>
      </c>
    </row>
    <row r="32" spans="1:16" x14ac:dyDescent="0.2">
      <c r="A32" t="s">
        <v>53</v>
      </c>
      <c r="E32" s="35" t="s">
        <v>984</v>
      </c>
    </row>
    <row r="33" spans="1:18" x14ac:dyDescent="0.2">
      <c r="A33" s="24" t="s">
        <v>45</v>
      </c>
      <c r="B33" s="28" t="s">
        <v>67</v>
      </c>
      <c r="C33" s="28" t="s">
        <v>993</v>
      </c>
      <c r="D33" s="24" t="s">
        <v>50</v>
      </c>
      <c r="E33" s="29" t="s">
        <v>994</v>
      </c>
      <c r="F33" s="30" t="s">
        <v>110</v>
      </c>
      <c r="G33" s="31">
        <v>1</v>
      </c>
      <c r="H33" s="32">
        <v>0</v>
      </c>
      <c r="I33" s="33">
        <f>ROUND(ROUND(H33,2)*ROUND(G33,3),2)</f>
        <v>0</v>
      </c>
      <c r="O33">
        <f>(I33*21)/100</f>
        <v>0</v>
      </c>
      <c r="P33" t="s">
        <v>23</v>
      </c>
    </row>
    <row r="34" spans="1:18" x14ac:dyDescent="0.2">
      <c r="A34" s="34" t="s">
        <v>49</v>
      </c>
      <c r="E34" s="35" t="s">
        <v>995</v>
      </c>
    </row>
    <row r="35" spans="1:18" x14ac:dyDescent="0.2">
      <c r="A35" s="36" t="s">
        <v>51</v>
      </c>
      <c r="E35" s="37" t="s">
        <v>996</v>
      </c>
    </row>
    <row r="36" spans="1:18" x14ac:dyDescent="0.2">
      <c r="A36" t="s">
        <v>53</v>
      </c>
      <c r="E36" s="35" t="s">
        <v>984</v>
      </c>
    </row>
    <row r="37" spans="1:18" x14ac:dyDescent="0.2">
      <c r="A37" s="24" t="s">
        <v>45</v>
      </c>
      <c r="B37" s="28" t="s">
        <v>70</v>
      </c>
      <c r="C37" s="28" t="s">
        <v>997</v>
      </c>
      <c r="D37" s="24" t="s">
        <v>50</v>
      </c>
      <c r="E37" s="29" t="s">
        <v>501</v>
      </c>
      <c r="F37" s="30" t="s">
        <v>499</v>
      </c>
      <c r="G37" s="31">
        <v>1</v>
      </c>
      <c r="H37" s="32">
        <v>0</v>
      </c>
      <c r="I37" s="33">
        <f>ROUND(ROUND(H37,2)*ROUND(G37,3),2)</f>
        <v>0</v>
      </c>
      <c r="O37">
        <f>(I37*0)/100</f>
        <v>0</v>
      </c>
      <c r="P37" t="s">
        <v>27</v>
      </c>
    </row>
    <row r="38" spans="1:18" x14ac:dyDescent="0.2">
      <c r="A38" s="34" t="s">
        <v>49</v>
      </c>
      <c r="E38" s="35" t="s">
        <v>50</v>
      </c>
    </row>
    <row r="39" spans="1:18" x14ac:dyDescent="0.2">
      <c r="A39" s="36" t="s">
        <v>51</v>
      </c>
      <c r="E39" s="37" t="s">
        <v>998</v>
      </c>
    </row>
    <row r="40" spans="1:18" x14ac:dyDescent="0.2">
      <c r="A40" t="s">
        <v>53</v>
      </c>
      <c r="E40" s="35" t="s">
        <v>837</v>
      </c>
    </row>
    <row r="41" spans="1:18" ht="12.75" customHeight="1" x14ac:dyDescent="0.2">
      <c r="A41" s="12" t="s">
        <v>43</v>
      </c>
      <c r="B41" s="12"/>
      <c r="C41" s="38" t="s">
        <v>29</v>
      </c>
      <c r="D41" s="12"/>
      <c r="E41" s="26" t="s">
        <v>999</v>
      </c>
      <c r="F41" s="12"/>
      <c r="G41" s="12"/>
      <c r="H41" s="12"/>
      <c r="I41" s="39">
        <f>0+Q41</f>
        <v>0</v>
      </c>
      <c r="O41">
        <f>0+R41</f>
        <v>0</v>
      </c>
      <c r="Q41">
        <f>0+I42+I46+I50+I54+I58+I62+I66+I70+I74+I78+I82+I86+I90+I94+I98</f>
        <v>0</v>
      </c>
      <c r="R41">
        <f>0+O42+O46+O50+O54+O58+O62+O66+O70+O74+O78+O82+O86+O90+O94+O98</f>
        <v>0</v>
      </c>
    </row>
    <row r="42" spans="1:18" ht="25.5" x14ac:dyDescent="0.2">
      <c r="A42" s="24" t="s">
        <v>45</v>
      </c>
      <c r="B42" s="28" t="s">
        <v>40</v>
      </c>
      <c r="C42" s="28" t="s">
        <v>1000</v>
      </c>
      <c r="D42" s="24" t="s">
        <v>50</v>
      </c>
      <c r="E42" s="29" t="s">
        <v>1001</v>
      </c>
      <c r="F42" s="30" t="s">
        <v>48</v>
      </c>
      <c r="G42" s="31">
        <v>136.85</v>
      </c>
      <c r="H42" s="32">
        <v>0</v>
      </c>
      <c r="I42" s="33">
        <f>ROUND(ROUND(H42,2)*ROUND(G42,3),2)</f>
        <v>0</v>
      </c>
      <c r="O42">
        <f>(I42*21)/100</f>
        <v>0</v>
      </c>
      <c r="P42" t="s">
        <v>23</v>
      </c>
    </row>
    <row r="43" spans="1:18" x14ac:dyDescent="0.2">
      <c r="A43" s="34" t="s">
        <v>49</v>
      </c>
      <c r="E43" s="35" t="s">
        <v>50</v>
      </c>
    </row>
    <row r="44" spans="1:18" x14ac:dyDescent="0.2">
      <c r="A44" s="36" t="s">
        <v>51</v>
      </c>
      <c r="E44" s="37" t="s">
        <v>1002</v>
      </c>
    </row>
    <row r="45" spans="1:18" ht="63.75" x14ac:dyDescent="0.2">
      <c r="A45" t="s">
        <v>53</v>
      </c>
      <c r="E45" s="35" t="s">
        <v>1003</v>
      </c>
    </row>
    <row r="46" spans="1:18" ht="25.5" x14ac:dyDescent="0.2">
      <c r="A46" s="24" t="s">
        <v>45</v>
      </c>
      <c r="B46" s="28" t="s">
        <v>42</v>
      </c>
      <c r="C46" s="28" t="s">
        <v>1004</v>
      </c>
      <c r="D46" s="24" t="s">
        <v>50</v>
      </c>
      <c r="E46" s="29" t="s">
        <v>1005</v>
      </c>
      <c r="F46" s="30" t="s">
        <v>940</v>
      </c>
      <c r="G46" s="31">
        <v>2873.85</v>
      </c>
      <c r="H46" s="32">
        <v>0</v>
      </c>
      <c r="I46" s="33">
        <f>ROUND(ROUND(H46,2)*ROUND(G46,3),2)</f>
        <v>0</v>
      </c>
      <c r="O46">
        <f>(I46*21)/100</f>
        <v>0</v>
      </c>
      <c r="P46" t="s">
        <v>23</v>
      </c>
    </row>
    <row r="47" spans="1:18" x14ac:dyDescent="0.2">
      <c r="A47" s="34" t="s">
        <v>49</v>
      </c>
      <c r="E47" s="35" t="s">
        <v>50</v>
      </c>
    </row>
    <row r="48" spans="1:18" ht="51" x14ac:dyDescent="0.2">
      <c r="A48" s="36" t="s">
        <v>51</v>
      </c>
      <c r="E48" s="37" t="s">
        <v>1006</v>
      </c>
    </row>
    <row r="49" spans="1:16" ht="25.5" x14ac:dyDescent="0.2">
      <c r="A49" t="s">
        <v>53</v>
      </c>
      <c r="E49" s="35" t="s">
        <v>1007</v>
      </c>
    </row>
    <row r="50" spans="1:16" x14ac:dyDescent="0.2">
      <c r="A50" s="24" t="s">
        <v>45</v>
      </c>
      <c r="B50" s="28" t="s">
        <v>79</v>
      </c>
      <c r="C50" s="28" t="s">
        <v>1008</v>
      </c>
      <c r="D50" s="24" t="s">
        <v>50</v>
      </c>
      <c r="E50" s="29" t="s">
        <v>1009</v>
      </c>
      <c r="F50" s="30" t="s">
        <v>48</v>
      </c>
      <c r="G50" s="31">
        <v>8.125</v>
      </c>
      <c r="H50" s="32">
        <v>0</v>
      </c>
      <c r="I50" s="33">
        <f>ROUND(ROUND(H50,2)*ROUND(G50,3),2)</f>
        <v>0</v>
      </c>
      <c r="O50">
        <f>(I50*21)/100</f>
        <v>0</v>
      </c>
      <c r="P50" t="s">
        <v>23</v>
      </c>
    </row>
    <row r="51" spans="1:16" x14ac:dyDescent="0.2">
      <c r="A51" s="34" t="s">
        <v>49</v>
      </c>
      <c r="E51" s="35" t="s">
        <v>50</v>
      </c>
    </row>
    <row r="52" spans="1:16" x14ac:dyDescent="0.2">
      <c r="A52" s="36" t="s">
        <v>51</v>
      </c>
      <c r="E52" s="37" t="s">
        <v>1010</v>
      </c>
    </row>
    <row r="53" spans="1:16" ht="25.5" x14ac:dyDescent="0.2">
      <c r="A53" t="s">
        <v>53</v>
      </c>
      <c r="E53" s="35" t="s">
        <v>1011</v>
      </c>
    </row>
    <row r="54" spans="1:16" x14ac:dyDescent="0.2">
      <c r="A54" s="24" t="s">
        <v>45</v>
      </c>
      <c r="B54" s="28" t="s">
        <v>83</v>
      </c>
      <c r="C54" s="28" t="s">
        <v>1012</v>
      </c>
      <c r="D54" s="24" t="s">
        <v>50</v>
      </c>
      <c r="E54" s="29" t="s">
        <v>1013</v>
      </c>
      <c r="F54" s="30" t="s">
        <v>48</v>
      </c>
      <c r="G54" s="31">
        <v>240.2</v>
      </c>
      <c r="H54" s="32">
        <v>0</v>
      </c>
      <c r="I54" s="33">
        <f>ROUND(ROUND(H54,2)*ROUND(G54,3),2)</f>
        <v>0</v>
      </c>
      <c r="O54">
        <f>(I54*21)/100</f>
        <v>0</v>
      </c>
      <c r="P54" t="s">
        <v>23</v>
      </c>
    </row>
    <row r="55" spans="1:16" x14ac:dyDescent="0.2">
      <c r="A55" s="34" t="s">
        <v>49</v>
      </c>
      <c r="E55" s="35" t="s">
        <v>50</v>
      </c>
    </row>
    <row r="56" spans="1:16" ht="38.25" x14ac:dyDescent="0.2">
      <c r="A56" s="36" t="s">
        <v>51</v>
      </c>
      <c r="E56" s="37" t="s">
        <v>1014</v>
      </c>
    </row>
    <row r="57" spans="1:16" ht="395.25" x14ac:dyDescent="0.2">
      <c r="A57" t="s">
        <v>53</v>
      </c>
      <c r="E57" s="35" t="s">
        <v>1015</v>
      </c>
    </row>
    <row r="58" spans="1:16" x14ac:dyDescent="0.2">
      <c r="A58" s="24" t="s">
        <v>45</v>
      </c>
      <c r="B58" s="28" t="s">
        <v>87</v>
      </c>
      <c r="C58" s="28" t="s">
        <v>1016</v>
      </c>
      <c r="D58" s="24" t="s">
        <v>50</v>
      </c>
      <c r="E58" s="29" t="s">
        <v>1017</v>
      </c>
      <c r="F58" s="30" t="s">
        <v>512</v>
      </c>
      <c r="G58" s="31">
        <v>2402</v>
      </c>
      <c r="H58" s="32">
        <v>0</v>
      </c>
      <c r="I58" s="33">
        <f>ROUND(ROUND(H58,2)*ROUND(G58,3),2)</f>
        <v>0</v>
      </c>
      <c r="O58">
        <f>(I58*0)/100</f>
        <v>0</v>
      </c>
      <c r="P58" t="s">
        <v>27</v>
      </c>
    </row>
    <row r="59" spans="1:16" x14ac:dyDescent="0.2">
      <c r="A59" s="34" t="s">
        <v>49</v>
      </c>
      <c r="E59" s="35" t="s">
        <v>50</v>
      </c>
    </row>
    <row r="60" spans="1:16" ht="51" x14ac:dyDescent="0.2">
      <c r="A60" s="36" t="s">
        <v>51</v>
      </c>
      <c r="E60" s="37" t="s">
        <v>1018</v>
      </c>
    </row>
    <row r="61" spans="1:16" ht="25.5" x14ac:dyDescent="0.2">
      <c r="A61" t="s">
        <v>53</v>
      </c>
      <c r="E61" s="35" t="s">
        <v>1019</v>
      </c>
    </row>
    <row r="62" spans="1:16" x14ac:dyDescent="0.2">
      <c r="A62" s="24" t="s">
        <v>45</v>
      </c>
      <c r="B62" s="28" t="s">
        <v>89</v>
      </c>
      <c r="C62" s="28" t="s">
        <v>1020</v>
      </c>
      <c r="D62" s="24" t="s">
        <v>50</v>
      </c>
      <c r="E62" s="29" t="s">
        <v>1021</v>
      </c>
      <c r="F62" s="30" t="s">
        <v>48</v>
      </c>
      <c r="G62" s="31">
        <v>240.2</v>
      </c>
      <c r="H62" s="32">
        <v>0</v>
      </c>
      <c r="I62" s="33">
        <f>ROUND(ROUND(H62,2)*ROUND(G62,3),2)</f>
        <v>0</v>
      </c>
      <c r="O62">
        <f>(I62*0)/100</f>
        <v>0</v>
      </c>
      <c r="P62" t="s">
        <v>27</v>
      </c>
    </row>
    <row r="63" spans="1:16" x14ac:dyDescent="0.2">
      <c r="A63" s="34" t="s">
        <v>49</v>
      </c>
      <c r="E63" s="35" t="s">
        <v>50</v>
      </c>
    </row>
    <row r="64" spans="1:16" ht="38.25" x14ac:dyDescent="0.2">
      <c r="A64" s="36" t="s">
        <v>51</v>
      </c>
      <c r="E64" s="37" t="s">
        <v>1014</v>
      </c>
    </row>
    <row r="65" spans="1:16" ht="395.25" x14ac:dyDescent="0.2">
      <c r="A65" t="s">
        <v>53</v>
      </c>
      <c r="E65" s="35" t="s">
        <v>1022</v>
      </c>
    </row>
    <row r="66" spans="1:16" x14ac:dyDescent="0.2">
      <c r="A66" s="24" t="s">
        <v>45</v>
      </c>
      <c r="B66" s="28" t="s">
        <v>93</v>
      </c>
      <c r="C66" s="28" t="s">
        <v>1023</v>
      </c>
      <c r="D66" s="24" t="s">
        <v>50</v>
      </c>
      <c r="E66" s="29" t="s">
        <v>1024</v>
      </c>
      <c r="F66" s="30" t="s">
        <v>512</v>
      </c>
      <c r="G66" s="31">
        <v>2402</v>
      </c>
      <c r="H66" s="32">
        <v>0</v>
      </c>
      <c r="I66" s="33">
        <f>ROUND(ROUND(H66,2)*ROUND(G66,3),2)</f>
        <v>0</v>
      </c>
      <c r="O66">
        <f>(I66*0)/100</f>
        <v>0</v>
      </c>
      <c r="P66" t="s">
        <v>27</v>
      </c>
    </row>
    <row r="67" spans="1:16" x14ac:dyDescent="0.2">
      <c r="A67" s="34" t="s">
        <v>49</v>
      </c>
      <c r="E67" s="35" t="s">
        <v>50</v>
      </c>
    </row>
    <row r="68" spans="1:16" ht="51" x14ac:dyDescent="0.2">
      <c r="A68" s="36" t="s">
        <v>51</v>
      </c>
      <c r="E68" s="37" t="s">
        <v>1018</v>
      </c>
    </row>
    <row r="69" spans="1:16" ht="25.5" x14ac:dyDescent="0.2">
      <c r="A69" t="s">
        <v>53</v>
      </c>
      <c r="E69" s="35" t="s">
        <v>1019</v>
      </c>
    </row>
    <row r="70" spans="1:16" x14ac:dyDescent="0.2">
      <c r="A70" s="24" t="s">
        <v>45</v>
      </c>
      <c r="B70" s="28" t="s">
        <v>96</v>
      </c>
      <c r="C70" s="28" t="s">
        <v>1025</v>
      </c>
      <c r="D70" s="24" t="s">
        <v>50</v>
      </c>
      <c r="E70" s="29" t="s">
        <v>1026</v>
      </c>
      <c r="F70" s="30" t="s">
        <v>48</v>
      </c>
      <c r="G70" s="31">
        <v>67.61</v>
      </c>
      <c r="H70" s="32">
        <v>0</v>
      </c>
      <c r="I70" s="33">
        <f>ROUND(ROUND(H70,2)*ROUND(G70,3),2)</f>
        <v>0</v>
      </c>
      <c r="O70">
        <f>(I70*21)/100</f>
        <v>0</v>
      </c>
      <c r="P70" t="s">
        <v>23</v>
      </c>
    </row>
    <row r="71" spans="1:16" x14ac:dyDescent="0.2">
      <c r="A71" s="34" t="s">
        <v>49</v>
      </c>
      <c r="E71" s="35" t="s">
        <v>50</v>
      </c>
    </row>
    <row r="72" spans="1:16" ht="51" x14ac:dyDescent="0.2">
      <c r="A72" s="36" t="s">
        <v>51</v>
      </c>
      <c r="E72" s="37" t="s">
        <v>1027</v>
      </c>
    </row>
    <row r="73" spans="1:16" ht="63.75" x14ac:dyDescent="0.2">
      <c r="A73" t="s">
        <v>53</v>
      </c>
      <c r="E73" s="35" t="s">
        <v>1028</v>
      </c>
    </row>
    <row r="74" spans="1:16" x14ac:dyDescent="0.2">
      <c r="A74" s="24" t="s">
        <v>45</v>
      </c>
      <c r="B74" s="28" t="s">
        <v>97</v>
      </c>
      <c r="C74" s="28" t="s">
        <v>1029</v>
      </c>
      <c r="D74" s="24" t="s">
        <v>50</v>
      </c>
      <c r="E74" s="29" t="s">
        <v>1030</v>
      </c>
      <c r="F74" s="30" t="s">
        <v>48</v>
      </c>
      <c r="G74" s="31">
        <v>106.068</v>
      </c>
      <c r="H74" s="32">
        <v>0</v>
      </c>
      <c r="I74" s="33">
        <f>ROUND(ROUND(H74,2)*ROUND(G74,3),2)</f>
        <v>0</v>
      </c>
      <c r="O74">
        <f>(I74*0)/100</f>
        <v>0</v>
      </c>
      <c r="P74" t="s">
        <v>27</v>
      </c>
    </row>
    <row r="75" spans="1:16" x14ac:dyDescent="0.2">
      <c r="A75" s="34" t="s">
        <v>49</v>
      </c>
      <c r="E75" s="35" t="s">
        <v>50</v>
      </c>
    </row>
    <row r="76" spans="1:16" ht="63.75" x14ac:dyDescent="0.2">
      <c r="A76" s="36" t="s">
        <v>51</v>
      </c>
      <c r="E76" s="37" t="s">
        <v>1031</v>
      </c>
    </row>
    <row r="77" spans="1:16" ht="357" x14ac:dyDescent="0.2">
      <c r="A77" t="s">
        <v>53</v>
      </c>
      <c r="E77" s="35" t="s">
        <v>1032</v>
      </c>
    </row>
    <row r="78" spans="1:16" x14ac:dyDescent="0.2">
      <c r="A78" s="24" t="s">
        <v>45</v>
      </c>
      <c r="B78" s="28" t="s">
        <v>100</v>
      </c>
      <c r="C78" s="28" t="s">
        <v>1033</v>
      </c>
      <c r="D78" s="24" t="s">
        <v>50</v>
      </c>
      <c r="E78" s="29" t="s">
        <v>1034</v>
      </c>
      <c r="F78" s="30" t="s">
        <v>512</v>
      </c>
      <c r="G78" s="31">
        <v>1060.68</v>
      </c>
      <c r="H78" s="32">
        <v>0</v>
      </c>
      <c r="I78" s="33">
        <f>ROUND(ROUND(H78,2)*ROUND(G78,3),2)</f>
        <v>0</v>
      </c>
      <c r="O78">
        <f>(I78*0)/100</f>
        <v>0</v>
      </c>
      <c r="P78" t="s">
        <v>27</v>
      </c>
    </row>
    <row r="79" spans="1:16" x14ac:dyDescent="0.2">
      <c r="A79" s="34" t="s">
        <v>49</v>
      </c>
      <c r="E79" s="35" t="s">
        <v>50</v>
      </c>
    </row>
    <row r="80" spans="1:16" ht="76.5" x14ac:dyDescent="0.2">
      <c r="A80" s="36" t="s">
        <v>51</v>
      </c>
      <c r="E80" s="37" t="s">
        <v>1035</v>
      </c>
    </row>
    <row r="81" spans="1:16" ht="25.5" x14ac:dyDescent="0.2">
      <c r="A81" t="s">
        <v>53</v>
      </c>
      <c r="E81" s="35" t="s">
        <v>1019</v>
      </c>
    </row>
    <row r="82" spans="1:16" x14ac:dyDescent="0.2">
      <c r="A82" s="24" t="s">
        <v>45</v>
      </c>
      <c r="B82" s="28" t="s">
        <v>103</v>
      </c>
      <c r="C82" s="28" t="s">
        <v>1036</v>
      </c>
      <c r="D82" s="24" t="s">
        <v>50</v>
      </c>
      <c r="E82" s="29" t="s">
        <v>1037</v>
      </c>
      <c r="F82" s="30" t="s">
        <v>48</v>
      </c>
      <c r="G82" s="31">
        <v>580.19600000000003</v>
      </c>
      <c r="H82" s="32">
        <v>0</v>
      </c>
      <c r="I82" s="33">
        <f>ROUND(ROUND(H82,2)*ROUND(G82,3),2)</f>
        <v>0</v>
      </c>
      <c r="O82">
        <f>(I82*21)/100</f>
        <v>0</v>
      </c>
      <c r="P82" t="s">
        <v>23</v>
      </c>
    </row>
    <row r="83" spans="1:16" x14ac:dyDescent="0.2">
      <c r="A83" s="34" t="s">
        <v>49</v>
      </c>
      <c r="E83" s="35" t="s">
        <v>50</v>
      </c>
    </row>
    <row r="84" spans="1:16" ht="89.25" x14ac:dyDescent="0.2">
      <c r="A84" s="36" t="s">
        <v>51</v>
      </c>
      <c r="E84" s="37" t="s">
        <v>1038</v>
      </c>
    </row>
    <row r="85" spans="1:16" ht="191.25" x14ac:dyDescent="0.2">
      <c r="A85" t="s">
        <v>53</v>
      </c>
      <c r="E85" s="35" t="s">
        <v>1039</v>
      </c>
    </row>
    <row r="86" spans="1:16" x14ac:dyDescent="0.2">
      <c r="A86" s="24" t="s">
        <v>45</v>
      </c>
      <c r="B86" s="28" t="s">
        <v>107</v>
      </c>
      <c r="C86" s="28" t="s">
        <v>1040</v>
      </c>
      <c r="D86" s="24" t="s">
        <v>50</v>
      </c>
      <c r="E86" s="29" t="s">
        <v>1041</v>
      </c>
      <c r="F86" s="30" t="s">
        <v>78</v>
      </c>
      <c r="G86" s="31">
        <v>471.2</v>
      </c>
      <c r="H86" s="32">
        <v>0</v>
      </c>
      <c r="I86" s="33">
        <f>ROUND(ROUND(H86,2)*ROUND(G86,3),2)</f>
        <v>0</v>
      </c>
      <c r="O86">
        <f>(I86*21)/100</f>
        <v>0</v>
      </c>
      <c r="P86" t="s">
        <v>23</v>
      </c>
    </row>
    <row r="87" spans="1:16" x14ac:dyDescent="0.2">
      <c r="A87" s="34" t="s">
        <v>49</v>
      </c>
      <c r="E87" s="35" t="s">
        <v>50</v>
      </c>
    </row>
    <row r="88" spans="1:16" x14ac:dyDescent="0.2">
      <c r="A88" s="36" t="s">
        <v>51</v>
      </c>
      <c r="E88" s="37" t="s">
        <v>1042</v>
      </c>
    </row>
    <row r="89" spans="1:16" ht="38.25" x14ac:dyDescent="0.2">
      <c r="A89" t="s">
        <v>53</v>
      </c>
      <c r="E89" s="35" t="s">
        <v>1043</v>
      </c>
    </row>
    <row r="90" spans="1:16" x14ac:dyDescent="0.2">
      <c r="A90" s="24" t="s">
        <v>45</v>
      </c>
      <c r="B90" s="28" t="s">
        <v>111</v>
      </c>
      <c r="C90" s="28" t="s">
        <v>98</v>
      </c>
      <c r="D90" s="24" t="s">
        <v>50</v>
      </c>
      <c r="E90" s="29" t="s">
        <v>99</v>
      </c>
      <c r="F90" s="30" t="s">
        <v>78</v>
      </c>
      <c r="G90" s="31">
        <v>471.2</v>
      </c>
      <c r="H90" s="32">
        <v>0</v>
      </c>
      <c r="I90" s="33">
        <f>ROUND(ROUND(H90,2)*ROUND(G90,3),2)</f>
        <v>0</v>
      </c>
      <c r="O90">
        <f>(I90*21)/100</f>
        <v>0</v>
      </c>
      <c r="P90" t="s">
        <v>23</v>
      </c>
    </row>
    <row r="91" spans="1:16" x14ac:dyDescent="0.2">
      <c r="A91" s="34" t="s">
        <v>49</v>
      </c>
      <c r="E91" s="35" t="s">
        <v>50</v>
      </c>
    </row>
    <row r="92" spans="1:16" x14ac:dyDescent="0.2">
      <c r="A92" s="36" t="s">
        <v>51</v>
      </c>
      <c r="E92" s="37" t="s">
        <v>1042</v>
      </c>
    </row>
    <row r="93" spans="1:16" ht="38.25" x14ac:dyDescent="0.2">
      <c r="A93" t="s">
        <v>53</v>
      </c>
      <c r="E93" s="35" t="s">
        <v>1043</v>
      </c>
    </row>
    <row r="94" spans="1:16" x14ac:dyDescent="0.2">
      <c r="A94" s="24" t="s">
        <v>45</v>
      </c>
      <c r="B94" s="28" t="s">
        <v>112</v>
      </c>
      <c r="C94" s="28" t="s">
        <v>1044</v>
      </c>
      <c r="D94" s="24" t="s">
        <v>50</v>
      </c>
      <c r="E94" s="29" t="s">
        <v>1045</v>
      </c>
      <c r="F94" s="30" t="s">
        <v>78</v>
      </c>
      <c r="G94" s="31">
        <v>81.25</v>
      </c>
      <c r="H94" s="32">
        <v>0</v>
      </c>
      <c r="I94" s="33">
        <f>ROUND(ROUND(H94,2)*ROUND(G94,3),2)</f>
        <v>0</v>
      </c>
      <c r="O94">
        <f>(I94*21)/100</f>
        <v>0</v>
      </c>
      <c r="P94" t="s">
        <v>23</v>
      </c>
    </row>
    <row r="95" spans="1:16" x14ac:dyDescent="0.2">
      <c r="A95" s="34" t="s">
        <v>49</v>
      </c>
      <c r="E95" s="35" t="s">
        <v>50</v>
      </c>
    </row>
    <row r="96" spans="1:16" x14ac:dyDescent="0.2">
      <c r="A96" s="36" t="s">
        <v>51</v>
      </c>
      <c r="E96" s="37" t="s">
        <v>1046</v>
      </c>
    </row>
    <row r="97" spans="1:18" ht="38.25" x14ac:dyDescent="0.2">
      <c r="A97" t="s">
        <v>53</v>
      </c>
      <c r="E97" s="35" t="s">
        <v>1047</v>
      </c>
    </row>
    <row r="98" spans="1:18" x14ac:dyDescent="0.2">
      <c r="A98" s="24" t="s">
        <v>45</v>
      </c>
      <c r="B98" s="28" t="s">
        <v>115</v>
      </c>
      <c r="C98" s="28" t="s">
        <v>101</v>
      </c>
      <c r="D98" s="24" t="s">
        <v>50</v>
      </c>
      <c r="E98" s="29" t="s">
        <v>102</v>
      </c>
      <c r="F98" s="30" t="s">
        <v>78</v>
      </c>
      <c r="G98" s="31">
        <v>81.25</v>
      </c>
      <c r="H98" s="32">
        <v>0</v>
      </c>
      <c r="I98" s="33">
        <f>ROUND(ROUND(H98,2)*ROUND(G98,3),2)</f>
        <v>0</v>
      </c>
      <c r="O98">
        <f>(I98*21)/100</f>
        <v>0</v>
      </c>
      <c r="P98" t="s">
        <v>23</v>
      </c>
    </row>
    <row r="99" spans="1:18" x14ac:dyDescent="0.2">
      <c r="A99" s="34" t="s">
        <v>49</v>
      </c>
      <c r="E99" s="35" t="s">
        <v>50</v>
      </c>
    </row>
    <row r="100" spans="1:18" x14ac:dyDescent="0.2">
      <c r="A100" s="36" t="s">
        <v>51</v>
      </c>
      <c r="E100" s="37" t="s">
        <v>1048</v>
      </c>
    </row>
    <row r="101" spans="1:18" ht="38.25" x14ac:dyDescent="0.2">
      <c r="A101" t="s">
        <v>53</v>
      </c>
      <c r="E101" s="35" t="s">
        <v>1049</v>
      </c>
    </row>
    <row r="102" spans="1:18" ht="12.75" customHeight="1" x14ac:dyDescent="0.2">
      <c r="A102" s="12" t="s">
        <v>43</v>
      </c>
      <c r="B102" s="12"/>
      <c r="C102" s="38" t="s">
        <v>23</v>
      </c>
      <c r="D102" s="12"/>
      <c r="E102" s="26" t="s">
        <v>779</v>
      </c>
      <c r="F102" s="12"/>
      <c r="G102" s="12"/>
      <c r="H102" s="12"/>
      <c r="I102" s="39">
        <f>0+Q102</f>
        <v>0</v>
      </c>
      <c r="O102">
        <f>0+R102</f>
        <v>0</v>
      </c>
      <c r="Q102">
        <f>0+I103+I107</f>
        <v>0</v>
      </c>
      <c r="R102">
        <f>0+O103+O107</f>
        <v>0</v>
      </c>
    </row>
    <row r="103" spans="1:18" x14ac:dyDescent="0.2">
      <c r="A103" s="24" t="s">
        <v>45</v>
      </c>
      <c r="B103" s="28" t="s">
        <v>118</v>
      </c>
      <c r="C103" s="28" t="s">
        <v>1050</v>
      </c>
      <c r="D103" s="24" t="s">
        <v>50</v>
      </c>
      <c r="E103" s="29" t="s">
        <v>1051</v>
      </c>
      <c r="F103" s="30" t="s">
        <v>78</v>
      </c>
      <c r="G103" s="31">
        <v>258.39999999999998</v>
      </c>
      <c r="H103" s="32">
        <v>0</v>
      </c>
      <c r="I103" s="33">
        <f>ROUND(ROUND(H103,2)*ROUND(G103,3),2)</f>
        <v>0</v>
      </c>
      <c r="O103">
        <f>(I103*21)/100</f>
        <v>0</v>
      </c>
      <c r="P103" t="s">
        <v>23</v>
      </c>
    </row>
    <row r="104" spans="1:18" x14ac:dyDescent="0.2">
      <c r="A104" s="34" t="s">
        <v>49</v>
      </c>
      <c r="E104" s="35" t="s">
        <v>50</v>
      </c>
    </row>
    <row r="105" spans="1:18" x14ac:dyDescent="0.2">
      <c r="A105" s="36" t="s">
        <v>51</v>
      </c>
      <c r="E105" s="37" t="s">
        <v>1052</v>
      </c>
    </row>
    <row r="106" spans="1:18" ht="38.25" x14ac:dyDescent="0.2">
      <c r="A106" t="s">
        <v>53</v>
      </c>
      <c r="E106" s="35" t="s">
        <v>1053</v>
      </c>
    </row>
    <row r="107" spans="1:18" x14ac:dyDescent="0.2">
      <c r="A107" s="24" t="s">
        <v>45</v>
      </c>
      <c r="B107" s="28" t="s">
        <v>121</v>
      </c>
      <c r="C107" s="28" t="s">
        <v>1054</v>
      </c>
      <c r="D107" s="24" t="s">
        <v>50</v>
      </c>
      <c r="E107" s="29" t="s">
        <v>1055</v>
      </c>
      <c r="F107" s="30" t="s">
        <v>78</v>
      </c>
      <c r="G107" s="31">
        <v>20</v>
      </c>
      <c r="H107" s="32">
        <v>0</v>
      </c>
      <c r="I107" s="33">
        <f>ROUND(ROUND(H107,2)*ROUND(G107,3),2)</f>
        <v>0</v>
      </c>
      <c r="O107">
        <f>(I107*21)/100</f>
        <v>0</v>
      </c>
      <c r="P107" t="s">
        <v>23</v>
      </c>
    </row>
    <row r="108" spans="1:18" x14ac:dyDescent="0.2">
      <c r="A108" s="34" t="s">
        <v>49</v>
      </c>
      <c r="E108" s="35" t="s">
        <v>50</v>
      </c>
    </row>
    <row r="109" spans="1:18" x14ac:dyDescent="0.2">
      <c r="A109" s="36" t="s">
        <v>51</v>
      </c>
      <c r="E109" s="37" t="s">
        <v>1056</v>
      </c>
    </row>
    <row r="110" spans="1:18" ht="102" x14ac:dyDescent="0.2">
      <c r="A110" t="s">
        <v>53</v>
      </c>
      <c r="E110" s="35" t="s">
        <v>1057</v>
      </c>
    </row>
    <row r="111" spans="1:18" ht="12.75" customHeight="1" x14ac:dyDescent="0.2">
      <c r="A111" s="12" t="s">
        <v>43</v>
      </c>
      <c r="B111" s="12"/>
      <c r="C111" s="38" t="s">
        <v>33</v>
      </c>
      <c r="D111" s="12"/>
      <c r="E111" s="26" t="s">
        <v>1058</v>
      </c>
      <c r="F111" s="12"/>
      <c r="G111" s="12"/>
      <c r="H111" s="12"/>
      <c r="I111" s="39">
        <f>0+Q111</f>
        <v>0</v>
      </c>
      <c r="O111">
        <f>0+R111</f>
        <v>0</v>
      </c>
      <c r="Q111">
        <f>0+I112</f>
        <v>0</v>
      </c>
      <c r="R111">
        <f>0+O112</f>
        <v>0</v>
      </c>
    </row>
    <row r="112" spans="1:18" x14ac:dyDescent="0.2">
      <c r="A112" s="24" t="s">
        <v>45</v>
      </c>
      <c r="B112" s="28" t="s">
        <v>124</v>
      </c>
      <c r="C112" s="28" t="s">
        <v>1059</v>
      </c>
      <c r="D112" s="24" t="s">
        <v>50</v>
      </c>
      <c r="E112" s="29" t="s">
        <v>1060</v>
      </c>
      <c r="F112" s="30" t="s">
        <v>48</v>
      </c>
      <c r="G112" s="31">
        <v>91.567999999999998</v>
      </c>
      <c r="H112" s="32">
        <v>0</v>
      </c>
      <c r="I112" s="33">
        <f>ROUND(ROUND(H112,2)*ROUND(G112,3),2)</f>
        <v>0</v>
      </c>
      <c r="O112">
        <f>(I112*21)/100</f>
        <v>0</v>
      </c>
      <c r="P112" t="s">
        <v>23</v>
      </c>
    </row>
    <row r="113" spans="1:18" x14ac:dyDescent="0.2">
      <c r="A113" s="34" t="s">
        <v>49</v>
      </c>
      <c r="E113" s="35" t="s">
        <v>50</v>
      </c>
    </row>
    <row r="114" spans="1:18" ht="63.75" x14ac:dyDescent="0.2">
      <c r="A114" s="36" t="s">
        <v>51</v>
      </c>
      <c r="E114" s="37" t="s">
        <v>1061</v>
      </c>
    </row>
    <row r="115" spans="1:18" ht="38.25" x14ac:dyDescent="0.2">
      <c r="A115" t="s">
        <v>53</v>
      </c>
      <c r="E115" s="35" t="s">
        <v>1062</v>
      </c>
    </row>
    <row r="116" spans="1:18" ht="12.75" customHeight="1" x14ac:dyDescent="0.2">
      <c r="A116" s="12" t="s">
        <v>43</v>
      </c>
      <c r="B116" s="12"/>
      <c r="C116" s="38" t="s">
        <v>35</v>
      </c>
      <c r="D116" s="12"/>
      <c r="E116" s="26" t="s">
        <v>857</v>
      </c>
      <c r="F116" s="12"/>
      <c r="G116" s="12"/>
      <c r="H116" s="12"/>
      <c r="I116" s="39">
        <f>0+Q116</f>
        <v>0</v>
      </c>
      <c r="O116">
        <f>0+R116</f>
        <v>0</v>
      </c>
      <c r="Q116">
        <f>0+I117+I121+I125+I129</f>
        <v>0</v>
      </c>
      <c r="R116">
        <f>0+O117+O121+O125+O129</f>
        <v>0</v>
      </c>
    </row>
    <row r="117" spans="1:18" ht="25.5" x14ac:dyDescent="0.2">
      <c r="A117" s="24" t="s">
        <v>45</v>
      </c>
      <c r="B117" s="28" t="s">
        <v>127</v>
      </c>
      <c r="C117" s="28" t="s">
        <v>1063</v>
      </c>
      <c r="D117" s="24" t="s">
        <v>50</v>
      </c>
      <c r="E117" s="29" t="s">
        <v>1064</v>
      </c>
      <c r="F117" s="30" t="s">
        <v>48</v>
      </c>
      <c r="G117" s="31">
        <v>345.464</v>
      </c>
      <c r="H117" s="32">
        <v>0</v>
      </c>
      <c r="I117" s="33">
        <f>ROUND(ROUND(H117,2)*ROUND(G117,3),2)</f>
        <v>0</v>
      </c>
      <c r="O117">
        <f>(I117*21)/100</f>
        <v>0</v>
      </c>
      <c r="P117" t="s">
        <v>23</v>
      </c>
    </row>
    <row r="118" spans="1:18" x14ac:dyDescent="0.2">
      <c r="A118" s="34" t="s">
        <v>49</v>
      </c>
      <c r="E118" s="35" t="s">
        <v>50</v>
      </c>
    </row>
    <row r="119" spans="1:18" ht="51" x14ac:dyDescent="0.2">
      <c r="A119" s="36" t="s">
        <v>51</v>
      </c>
      <c r="E119" s="37" t="s">
        <v>1065</v>
      </c>
    </row>
    <row r="120" spans="1:18" ht="280.5" x14ac:dyDescent="0.2">
      <c r="A120" t="s">
        <v>53</v>
      </c>
      <c r="E120" s="35" t="s">
        <v>1066</v>
      </c>
    </row>
    <row r="121" spans="1:18" ht="25.5" x14ac:dyDescent="0.2">
      <c r="A121" s="24" t="s">
        <v>45</v>
      </c>
      <c r="B121" s="28" t="s">
        <v>132</v>
      </c>
      <c r="C121" s="28" t="s">
        <v>1067</v>
      </c>
      <c r="D121" s="24" t="s">
        <v>50</v>
      </c>
      <c r="E121" s="29" t="s">
        <v>1068</v>
      </c>
      <c r="F121" s="30" t="s">
        <v>48</v>
      </c>
      <c r="G121" s="31">
        <v>3</v>
      </c>
      <c r="H121" s="32">
        <v>0</v>
      </c>
      <c r="I121" s="33">
        <f>ROUND(ROUND(H121,2)*ROUND(G121,3),2)</f>
        <v>0</v>
      </c>
      <c r="O121">
        <f>(I121*21)/100</f>
        <v>0</v>
      </c>
      <c r="P121" t="s">
        <v>23</v>
      </c>
    </row>
    <row r="122" spans="1:18" x14ac:dyDescent="0.2">
      <c r="A122" s="34" t="s">
        <v>49</v>
      </c>
      <c r="E122" s="35" t="s">
        <v>50</v>
      </c>
    </row>
    <row r="123" spans="1:18" x14ac:dyDescent="0.2">
      <c r="A123" s="36" t="s">
        <v>51</v>
      </c>
      <c r="E123" s="37" t="s">
        <v>1069</v>
      </c>
    </row>
    <row r="124" spans="1:18" ht="357" x14ac:dyDescent="0.2">
      <c r="A124" t="s">
        <v>53</v>
      </c>
      <c r="E124" s="35" t="s">
        <v>1070</v>
      </c>
    </row>
    <row r="125" spans="1:18" ht="25.5" x14ac:dyDescent="0.2">
      <c r="A125" s="24" t="s">
        <v>45</v>
      </c>
      <c r="B125" s="28" t="s">
        <v>140</v>
      </c>
      <c r="C125" s="28" t="s">
        <v>1071</v>
      </c>
      <c r="D125" s="24" t="s">
        <v>50</v>
      </c>
      <c r="E125" s="29" t="s">
        <v>1072</v>
      </c>
      <c r="F125" s="30" t="s">
        <v>78</v>
      </c>
      <c r="G125" s="31">
        <v>778.72</v>
      </c>
      <c r="H125" s="32">
        <v>0</v>
      </c>
      <c r="I125" s="33">
        <f>ROUND(ROUND(H125,2)*ROUND(G125,3),2)</f>
        <v>0</v>
      </c>
      <c r="O125">
        <f>(I125*21)/100</f>
        <v>0</v>
      </c>
      <c r="P125" t="s">
        <v>23</v>
      </c>
    </row>
    <row r="126" spans="1:18" x14ac:dyDescent="0.2">
      <c r="A126" s="34" t="s">
        <v>49</v>
      </c>
      <c r="E126" s="35" t="s">
        <v>50</v>
      </c>
    </row>
    <row r="127" spans="1:18" x14ac:dyDescent="0.2">
      <c r="A127" s="36" t="s">
        <v>51</v>
      </c>
      <c r="E127" s="37" t="s">
        <v>1073</v>
      </c>
    </row>
    <row r="128" spans="1:18" ht="178.5" x14ac:dyDescent="0.2">
      <c r="A128" t="s">
        <v>53</v>
      </c>
      <c r="E128" s="35" t="s">
        <v>1074</v>
      </c>
    </row>
    <row r="129" spans="1:18" ht="25.5" x14ac:dyDescent="0.2">
      <c r="A129" s="24" t="s">
        <v>45</v>
      </c>
      <c r="B129" s="28" t="s">
        <v>145</v>
      </c>
      <c r="C129" s="28" t="s">
        <v>1075</v>
      </c>
      <c r="D129" s="24" t="s">
        <v>50</v>
      </c>
      <c r="E129" s="29" t="s">
        <v>1076</v>
      </c>
      <c r="F129" s="30" t="s">
        <v>48</v>
      </c>
      <c r="G129" s="31">
        <v>90.024000000000001</v>
      </c>
      <c r="H129" s="32">
        <v>0</v>
      </c>
      <c r="I129" s="33">
        <f>ROUND(ROUND(H129,2)*ROUND(G129,3),2)</f>
        <v>0</v>
      </c>
      <c r="O129">
        <f>(I129*21)/100</f>
        <v>0</v>
      </c>
      <c r="P129" t="s">
        <v>23</v>
      </c>
    </row>
    <row r="130" spans="1:18" x14ac:dyDescent="0.2">
      <c r="A130" s="34" t="s">
        <v>49</v>
      </c>
      <c r="E130" s="35" t="s">
        <v>50</v>
      </c>
    </row>
    <row r="131" spans="1:18" x14ac:dyDescent="0.2">
      <c r="A131" s="36" t="s">
        <v>51</v>
      </c>
      <c r="E131" s="37" t="s">
        <v>1077</v>
      </c>
    </row>
    <row r="132" spans="1:18" ht="267.75" x14ac:dyDescent="0.2">
      <c r="A132" t="s">
        <v>53</v>
      </c>
      <c r="E132" s="35" t="s">
        <v>1078</v>
      </c>
    </row>
    <row r="133" spans="1:18" ht="12.75" customHeight="1" x14ac:dyDescent="0.2">
      <c r="A133" s="12" t="s">
        <v>43</v>
      </c>
      <c r="B133" s="12"/>
      <c r="C133" s="38" t="s">
        <v>70</v>
      </c>
      <c r="D133" s="12"/>
      <c r="E133" s="26" t="s">
        <v>1079</v>
      </c>
      <c r="F133" s="12"/>
      <c r="G133" s="12"/>
      <c r="H133" s="12"/>
      <c r="I133" s="39">
        <f>0+Q133</f>
        <v>0</v>
      </c>
      <c r="O133">
        <f>0+R133</f>
        <v>0</v>
      </c>
      <c r="Q133">
        <f>0+I134+I138</f>
        <v>0</v>
      </c>
      <c r="R133">
        <f>0+O134+O138</f>
        <v>0</v>
      </c>
    </row>
    <row r="134" spans="1:18" x14ac:dyDescent="0.2">
      <c r="A134" s="24" t="s">
        <v>45</v>
      </c>
      <c r="B134" s="28" t="s">
        <v>148</v>
      </c>
      <c r="C134" s="28" t="s">
        <v>1080</v>
      </c>
      <c r="D134" s="24" t="s">
        <v>50</v>
      </c>
      <c r="E134" s="29" t="s">
        <v>1081</v>
      </c>
      <c r="F134" s="30" t="s">
        <v>73</v>
      </c>
      <c r="G134" s="31">
        <v>33</v>
      </c>
      <c r="H134" s="32">
        <v>0</v>
      </c>
      <c r="I134" s="33">
        <f>ROUND(ROUND(H134,2)*ROUND(G134,3),2)</f>
        <v>0</v>
      </c>
      <c r="O134">
        <f>(I134*21)/100</f>
        <v>0</v>
      </c>
      <c r="P134" t="s">
        <v>23</v>
      </c>
    </row>
    <row r="135" spans="1:18" x14ac:dyDescent="0.2">
      <c r="A135" s="34" t="s">
        <v>49</v>
      </c>
      <c r="E135" s="35" t="s">
        <v>50</v>
      </c>
    </row>
    <row r="136" spans="1:18" x14ac:dyDescent="0.2">
      <c r="A136" s="36" t="s">
        <v>51</v>
      </c>
      <c r="E136" s="37" t="s">
        <v>1082</v>
      </c>
    </row>
    <row r="137" spans="1:18" ht="242.25" x14ac:dyDescent="0.2">
      <c r="A137" t="s">
        <v>53</v>
      </c>
      <c r="E137" s="35" t="s">
        <v>1083</v>
      </c>
    </row>
    <row r="138" spans="1:18" x14ac:dyDescent="0.2">
      <c r="A138" s="24" t="s">
        <v>45</v>
      </c>
      <c r="B138" s="28" t="s">
        <v>151</v>
      </c>
      <c r="C138" s="28" t="s">
        <v>1084</v>
      </c>
      <c r="D138" s="24" t="s">
        <v>50</v>
      </c>
      <c r="E138" s="29" t="s">
        <v>1085</v>
      </c>
      <c r="F138" s="30" t="s">
        <v>73</v>
      </c>
      <c r="G138" s="31">
        <v>36</v>
      </c>
      <c r="H138" s="32">
        <v>0</v>
      </c>
      <c r="I138" s="33">
        <f>ROUND(ROUND(H138,2)*ROUND(G138,3),2)</f>
        <v>0</v>
      </c>
      <c r="O138">
        <f>(I138*21)/100</f>
        <v>0</v>
      </c>
      <c r="P138" t="s">
        <v>23</v>
      </c>
    </row>
    <row r="139" spans="1:18" x14ac:dyDescent="0.2">
      <c r="A139" s="34" t="s">
        <v>49</v>
      </c>
      <c r="E139" s="35" t="s">
        <v>50</v>
      </c>
    </row>
    <row r="140" spans="1:18" x14ac:dyDescent="0.2">
      <c r="A140" s="36" t="s">
        <v>51</v>
      </c>
      <c r="E140" s="37" t="s">
        <v>1086</v>
      </c>
    </row>
    <row r="141" spans="1:18" ht="255" x14ac:dyDescent="0.2">
      <c r="A141" t="s">
        <v>53</v>
      </c>
      <c r="E141" s="35" t="s">
        <v>1087</v>
      </c>
    </row>
    <row r="142" spans="1:18" ht="12.75" customHeight="1" x14ac:dyDescent="0.2">
      <c r="A142" s="12" t="s">
        <v>43</v>
      </c>
      <c r="B142" s="12"/>
      <c r="C142" s="38" t="s">
        <v>40</v>
      </c>
      <c r="D142" s="12"/>
      <c r="E142" s="26" t="s">
        <v>900</v>
      </c>
      <c r="F142" s="12"/>
      <c r="G142" s="12"/>
      <c r="H142" s="12"/>
      <c r="I142" s="39">
        <f>0+Q142</f>
        <v>0</v>
      </c>
      <c r="O142">
        <f>0+R142</f>
        <v>0</v>
      </c>
      <c r="Q142">
        <f>0+I143+I147+I151+I155</f>
        <v>0</v>
      </c>
      <c r="R142">
        <f>0+O143+O147+O151+O155</f>
        <v>0</v>
      </c>
    </row>
    <row r="143" spans="1:18" ht="25.5" x14ac:dyDescent="0.2">
      <c r="A143" s="24" t="s">
        <v>45</v>
      </c>
      <c r="B143" s="28" t="s">
        <v>153</v>
      </c>
      <c r="C143" s="28" t="s">
        <v>1088</v>
      </c>
      <c r="D143" s="24" t="s">
        <v>50</v>
      </c>
      <c r="E143" s="29" t="s">
        <v>1089</v>
      </c>
      <c r="F143" s="30" t="s">
        <v>73</v>
      </c>
      <c r="G143" s="31">
        <v>24.6</v>
      </c>
      <c r="H143" s="32">
        <v>0</v>
      </c>
      <c r="I143" s="33">
        <f>ROUND(ROUND(H143,2)*ROUND(G143,3),2)</f>
        <v>0</v>
      </c>
      <c r="O143">
        <f>(I143*21)/100</f>
        <v>0</v>
      </c>
      <c r="P143" t="s">
        <v>23</v>
      </c>
    </row>
    <row r="144" spans="1:18" x14ac:dyDescent="0.2">
      <c r="A144" s="34" t="s">
        <v>49</v>
      </c>
      <c r="E144" s="35" t="s">
        <v>50</v>
      </c>
    </row>
    <row r="145" spans="1:18" x14ac:dyDescent="0.2">
      <c r="A145" s="36" t="s">
        <v>51</v>
      </c>
      <c r="E145" s="37" t="s">
        <v>1090</v>
      </c>
    </row>
    <row r="146" spans="1:18" ht="89.25" x14ac:dyDescent="0.2">
      <c r="A146" t="s">
        <v>53</v>
      </c>
      <c r="E146" s="35" t="s">
        <v>1091</v>
      </c>
    </row>
    <row r="147" spans="1:18" ht="25.5" x14ac:dyDescent="0.2">
      <c r="A147" s="24" t="s">
        <v>45</v>
      </c>
      <c r="B147" s="28" t="s">
        <v>156</v>
      </c>
      <c r="C147" s="28" t="s">
        <v>1092</v>
      </c>
      <c r="D147" s="24" t="s">
        <v>50</v>
      </c>
      <c r="E147" s="29" t="s">
        <v>1093</v>
      </c>
      <c r="F147" s="30" t="s">
        <v>78</v>
      </c>
      <c r="G147" s="31">
        <v>2</v>
      </c>
      <c r="H147" s="32">
        <v>0</v>
      </c>
      <c r="I147" s="33">
        <f>ROUND(ROUND(H147,2)*ROUND(G147,3),2)</f>
        <v>0</v>
      </c>
      <c r="O147">
        <f>(I147*21)/100</f>
        <v>0</v>
      </c>
      <c r="P147" t="s">
        <v>23</v>
      </c>
    </row>
    <row r="148" spans="1:18" x14ac:dyDescent="0.2">
      <c r="A148" s="34" t="s">
        <v>49</v>
      </c>
      <c r="E148" s="35" t="s">
        <v>50</v>
      </c>
    </row>
    <row r="149" spans="1:18" x14ac:dyDescent="0.2">
      <c r="A149" s="36" t="s">
        <v>51</v>
      </c>
      <c r="E149" s="37" t="s">
        <v>1094</v>
      </c>
    </row>
    <row r="150" spans="1:18" ht="102" x14ac:dyDescent="0.2">
      <c r="A150" t="s">
        <v>53</v>
      </c>
      <c r="E150" s="35" t="s">
        <v>1095</v>
      </c>
    </row>
    <row r="151" spans="1:18" x14ac:dyDescent="0.2">
      <c r="A151" s="24" t="s">
        <v>45</v>
      </c>
      <c r="B151" s="28" t="s">
        <v>159</v>
      </c>
      <c r="C151" s="28" t="s">
        <v>1096</v>
      </c>
      <c r="D151" s="24" t="s">
        <v>50</v>
      </c>
      <c r="E151" s="29" t="s">
        <v>1097</v>
      </c>
      <c r="F151" s="30" t="s">
        <v>73</v>
      </c>
      <c r="G151" s="31">
        <v>131</v>
      </c>
      <c r="H151" s="32">
        <v>0</v>
      </c>
      <c r="I151" s="33">
        <f>ROUND(ROUND(H151,2)*ROUND(G151,3),2)</f>
        <v>0</v>
      </c>
      <c r="O151">
        <f>(I151*21)/100</f>
        <v>0</v>
      </c>
      <c r="P151" t="s">
        <v>23</v>
      </c>
    </row>
    <row r="152" spans="1:18" x14ac:dyDescent="0.2">
      <c r="A152" s="34" t="s">
        <v>49</v>
      </c>
      <c r="E152" s="35" t="s">
        <v>50</v>
      </c>
    </row>
    <row r="153" spans="1:18" ht="38.25" x14ac:dyDescent="0.2">
      <c r="A153" s="36" t="s">
        <v>51</v>
      </c>
      <c r="E153" s="37" t="s">
        <v>1098</v>
      </c>
    </row>
    <row r="154" spans="1:18" ht="165.75" x14ac:dyDescent="0.2">
      <c r="A154" t="s">
        <v>53</v>
      </c>
      <c r="E154" s="35" t="s">
        <v>1099</v>
      </c>
    </row>
    <row r="155" spans="1:18" ht="25.5" x14ac:dyDescent="0.2">
      <c r="A155" s="24" t="s">
        <v>45</v>
      </c>
      <c r="B155" s="28" t="s">
        <v>162</v>
      </c>
      <c r="C155" s="28" t="s">
        <v>1100</v>
      </c>
      <c r="D155" s="24" t="s">
        <v>50</v>
      </c>
      <c r="E155" s="29" t="s">
        <v>1101</v>
      </c>
      <c r="F155" s="30" t="s">
        <v>940</v>
      </c>
      <c r="G155" s="31">
        <v>638.625</v>
      </c>
      <c r="H155" s="32">
        <v>0</v>
      </c>
      <c r="I155" s="33">
        <f>ROUND(ROUND(H155,2)*ROUND(G155,3),2)</f>
        <v>0</v>
      </c>
      <c r="O155">
        <f>(I155*21)/100</f>
        <v>0</v>
      </c>
      <c r="P155" t="s">
        <v>23</v>
      </c>
    </row>
    <row r="156" spans="1:18" x14ac:dyDescent="0.2">
      <c r="A156" s="34" t="s">
        <v>49</v>
      </c>
      <c r="E156" s="35" t="s">
        <v>50</v>
      </c>
    </row>
    <row r="157" spans="1:18" ht="63.75" x14ac:dyDescent="0.2">
      <c r="A157" s="36" t="s">
        <v>51</v>
      </c>
      <c r="E157" s="37" t="s">
        <v>1102</v>
      </c>
    </row>
    <row r="158" spans="1:18" ht="127.5" x14ac:dyDescent="0.2">
      <c r="A158" t="s">
        <v>53</v>
      </c>
      <c r="E158" s="35" t="s">
        <v>1103</v>
      </c>
    </row>
    <row r="159" spans="1:18" ht="12.75" customHeight="1" x14ac:dyDescent="0.2">
      <c r="A159" s="12" t="s">
        <v>43</v>
      </c>
      <c r="B159" s="12"/>
      <c r="C159" s="38" t="s">
        <v>17</v>
      </c>
      <c r="D159" s="12"/>
      <c r="E159" s="26" t="s">
        <v>469</v>
      </c>
      <c r="F159" s="12"/>
      <c r="G159" s="12"/>
      <c r="H159" s="12"/>
      <c r="I159" s="39">
        <f>0+Q159</f>
        <v>0</v>
      </c>
      <c r="O159">
        <f>0+R159</f>
        <v>0</v>
      </c>
      <c r="Q159">
        <f>0+I160+I164+I168</f>
        <v>0</v>
      </c>
      <c r="R159">
        <f>0+O160+O164+O168</f>
        <v>0</v>
      </c>
    </row>
    <row r="160" spans="1:18" ht="25.5" x14ac:dyDescent="0.2">
      <c r="A160" s="24" t="s">
        <v>45</v>
      </c>
      <c r="B160" s="28" t="s">
        <v>165</v>
      </c>
      <c r="C160" s="28" t="s">
        <v>1104</v>
      </c>
      <c r="D160" s="24" t="s">
        <v>50</v>
      </c>
      <c r="E160" s="29" t="s">
        <v>1105</v>
      </c>
      <c r="F160" s="41" t="s">
        <v>65</v>
      </c>
      <c r="G160" s="42">
        <v>1156.529</v>
      </c>
      <c r="H160" s="43">
        <v>0</v>
      </c>
      <c r="I160" s="43">
        <f>ROUND(ROUND(H160,2)*ROUND(G160,3),2)</f>
        <v>0</v>
      </c>
      <c r="O160">
        <f>(I160*21)/100</f>
        <v>0</v>
      </c>
      <c r="P160" t="s">
        <v>23</v>
      </c>
    </row>
    <row r="161" spans="1:16" ht="25.5" x14ac:dyDescent="0.2">
      <c r="A161" s="34" t="s">
        <v>49</v>
      </c>
      <c r="E161" s="35" t="s">
        <v>473</v>
      </c>
      <c r="F161" s="44"/>
      <c r="G161" s="44"/>
      <c r="H161" s="44"/>
      <c r="I161" s="44"/>
    </row>
    <row r="162" spans="1:16" ht="153" x14ac:dyDescent="0.2">
      <c r="A162" s="36" t="s">
        <v>51</v>
      </c>
      <c r="E162" s="37" t="s">
        <v>1106</v>
      </c>
      <c r="F162" s="44"/>
      <c r="G162" s="44"/>
      <c r="H162" s="44"/>
      <c r="I162" s="44"/>
    </row>
    <row r="163" spans="1:16" ht="165.75" x14ac:dyDescent="0.2">
      <c r="A163" t="s">
        <v>53</v>
      </c>
      <c r="E163" s="35" t="s">
        <v>474</v>
      </c>
      <c r="F163" s="44"/>
      <c r="G163" s="44"/>
      <c r="H163" s="44"/>
      <c r="I163" s="44"/>
    </row>
    <row r="164" spans="1:16" ht="38.25" x14ac:dyDescent="0.2">
      <c r="A164" s="24" t="s">
        <v>45</v>
      </c>
      <c r="B164" s="28" t="s">
        <v>168</v>
      </c>
      <c r="C164" s="28" t="s">
        <v>471</v>
      </c>
      <c r="D164" s="24" t="s">
        <v>50</v>
      </c>
      <c r="E164" s="29" t="s">
        <v>472</v>
      </c>
      <c r="F164" s="41" t="s">
        <v>65</v>
      </c>
      <c r="G164" s="42">
        <v>552.46</v>
      </c>
      <c r="H164" s="43">
        <v>0</v>
      </c>
      <c r="I164" s="43">
        <f>ROUND(ROUND(H164,2)*ROUND(G164,3),2)</f>
        <v>0</v>
      </c>
      <c r="O164">
        <f>(I164*21)/100</f>
        <v>0</v>
      </c>
      <c r="P164" t="s">
        <v>23</v>
      </c>
    </row>
    <row r="165" spans="1:16" ht="25.5" x14ac:dyDescent="0.2">
      <c r="A165" s="34" t="s">
        <v>49</v>
      </c>
      <c r="E165" s="35" t="s">
        <v>473</v>
      </c>
      <c r="F165" s="44"/>
      <c r="G165" s="44"/>
      <c r="H165" s="44"/>
      <c r="I165" s="44"/>
    </row>
    <row r="166" spans="1:16" ht="51" x14ac:dyDescent="0.2">
      <c r="A166" s="36" t="s">
        <v>51</v>
      </c>
      <c r="E166" s="37" t="s">
        <v>1107</v>
      </c>
      <c r="F166" s="44"/>
      <c r="G166" s="44"/>
      <c r="H166" s="44"/>
      <c r="I166" s="44"/>
    </row>
    <row r="167" spans="1:16" ht="165.75" x14ac:dyDescent="0.2">
      <c r="A167" t="s">
        <v>53</v>
      </c>
      <c r="E167" s="35" t="s">
        <v>474</v>
      </c>
      <c r="F167" s="44"/>
      <c r="G167" s="44"/>
      <c r="H167" s="44"/>
      <c r="I167" s="44"/>
    </row>
    <row r="168" spans="1:16" ht="25.5" x14ac:dyDescent="0.2">
      <c r="A168" s="24" t="s">
        <v>45</v>
      </c>
      <c r="B168" s="28" t="s">
        <v>171</v>
      </c>
      <c r="C168" s="28" t="s">
        <v>476</v>
      </c>
      <c r="D168" s="24" t="s">
        <v>50</v>
      </c>
      <c r="E168" s="29" t="s">
        <v>477</v>
      </c>
      <c r="F168" s="41" t="s">
        <v>65</v>
      </c>
      <c r="G168" s="42">
        <v>63.863</v>
      </c>
      <c r="H168" s="43">
        <v>0</v>
      </c>
      <c r="I168" s="43">
        <f>ROUND(ROUND(H168,2)*ROUND(G168,3),2)</f>
        <v>0</v>
      </c>
      <c r="O168">
        <f>(I168*21)/100</f>
        <v>0</v>
      </c>
      <c r="P168" t="s">
        <v>23</v>
      </c>
    </row>
    <row r="169" spans="1:16" ht="25.5" x14ac:dyDescent="0.2">
      <c r="A169" s="34" t="s">
        <v>49</v>
      </c>
      <c r="E169" s="35" t="s">
        <v>473</v>
      </c>
      <c r="F169" s="44"/>
      <c r="G169" s="44"/>
      <c r="H169" s="44"/>
      <c r="I169" s="44"/>
    </row>
    <row r="170" spans="1:16" ht="51" x14ac:dyDescent="0.2">
      <c r="A170" s="36" t="s">
        <v>51</v>
      </c>
      <c r="E170" s="37" t="s">
        <v>1108</v>
      </c>
      <c r="F170" s="44"/>
      <c r="G170" s="44"/>
      <c r="H170" s="44"/>
      <c r="I170" s="44"/>
    </row>
    <row r="171" spans="1:16" ht="165.75" x14ac:dyDescent="0.2">
      <c r="A171" t="s">
        <v>53</v>
      </c>
      <c r="E171" s="35" t="s">
        <v>474</v>
      </c>
      <c r="F171" s="44"/>
      <c r="G171" s="44"/>
      <c r="H171" s="44"/>
      <c r="I171" s="44"/>
    </row>
  </sheetData>
  <sheetProtection algorithmName="SHA-512" hashValue="jV4zO6LMNl2lDV4Eb8se0icBLvwt5EYsetv5iLrWW8PB7vWko/Bo0PgDqh0bYHDex+xYcnNUU1t65HN++1hS/w==" saltValue="mkPI6d84h0Jg5qPdQLwo3g==" spinCount="100000"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R156"/>
  <sheetViews>
    <sheetView topLeftCell="B1" zoomScale="70" zoomScaleNormal="70" workbookViewId="0">
      <pane ySplit="7" topLeftCell="A143" activePane="bottomLeft" state="frozen"/>
      <selection sqref="A1:A3"/>
      <selection pane="bottomLeft" activeCell="H152" sqref="H15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0+O8+O25+O70+O75+O88+O97+O118+O123+O148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1109</v>
      </c>
      <c r="I3" s="40">
        <f>0+I8+I25+I70+I75+I88+I97+I118+I123+I148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1109</v>
      </c>
      <c r="D4" s="2"/>
      <c r="E4" s="20" t="s">
        <v>1110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498</v>
      </c>
      <c r="F8" s="21"/>
      <c r="G8" s="21"/>
      <c r="H8" s="21"/>
      <c r="I8" s="27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ht="25.5" x14ac:dyDescent="0.2">
      <c r="A9" s="24" t="s">
        <v>45</v>
      </c>
      <c r="B9" s="28" t="s">
        <v>29</v>
      </c>
      <c r="C9" s="28" t="s">
        <v>838</v>
      </c>
      <c r="D9" s="24" t="s">
        <v>50</v>
      </c>
      <c r="E9" s="29" t="s">
        <v>1111</v>
      </c>
      <c r="F9" s="30" t="s">
        <v>110</v>
      </c>
      <c r="G9" s="31">
        <v>1</v>
      </c>
      <c r="H9" s="32">
        <v>0</v>
      </c>
      <c r="I9" s="33">
        <f>ROUND(ROUND(H9,2)*ROUND(G9,3),2)</f>
        <v>0</v>
      </c>
      <c r="O9">
        <f>(I9*0)/100</f>
        <v>0</v>
      </c>
      <c r="P9" t="s">
        <v>27</v>
      </c>
    </row>
    <row r="10" spans="1:18" ht="25.5" x14ac:dyDescent="0.2">
      <c r="A10" s="34" t="s">
        <v>49</v>
      </c>
      <c r="E10" s="35" t="s">
        <v>974</v>
      </c>
    </row>
    <row r="11" spans="1:18" x14ac:dyDescent="0.2">
      <c r="A11" s="36" t="s">
        <v>51</v>
      </c>
      <c r="E11" s="37" t="s">
        <v>841</v>
      </c>
    </row>
    <row r="12" spans="1:18" x14ac:dyDescent="0.2">
      <c r="A12" t="s">
        <v>53</v>
      </c>
      <c r="E12" s="35" t="s">
        <v>842</v>
      </c>
    </row>
    <row r="13" spans="1:18" ht="25.5" x14ac:dyDescent="0.2">
      <c r="A13" s="24" t="s">
        <v>45</v>
      </c>
      <c r="B13" s="28" t="s">
        <v>23</v>
      </c>
      <c r="C13" s="28" t="s">
        <v>976</v>
      </c>
      <c r="D13" s="24" t="s">
        <v>50</v>
      </c>
      <c r="E13" s="29" t="s">
        <v>977</v>
      </c>
      <c r="F13" s="30" t="s">
        <v>110</v>
      </c>
      <c r="G13" s="31">
        <v>3</v>
      </c>
      <c r="H13" s="32">
        <v>0</v>
      </c>
      <c r="I13" s="33">
        <f>ROUND(ROUND(H13,2)*ROUND(G13,3),2)</f>
        <v>0</v>
      </c>
      <c r="O13">
        <f>(I13*0)/100</f>
        <v>0</v>
      </c>
      <c r="P13" t="s">
        <v>27</v>
      </c>
    </row>
    <row r="14" spans="1:18" x14ac:dyDescent="0.2">
      <c r="A14" s="34" t="s">
        <v>49</v>
      </c>
      <c r="E14" s="35" t="s">
        <v>978</v>
      </c>
    </row>
    <row r="15" spans="1:18" x14ac:dyDescent="0.2">
      <c r="A15" s="36" t="s">
        <v>51</v>
      </c>
      <c r="E15" s="37" t="s">
        <v>979</v>
      </c>
    </row>
    <row r="16" spans="1:18" x14ac:dyDescent="0.2">
      <c r="A16" t="s">
        <v>53</v>
      </c>
      <c r="E16" s="35" t="s">
        <v>842</v>
      </c>
    </row>
    <row r="17" spans="1:18" ht="25.5" x14ac:dyDescent="0.2">
      <c r="A17" s="24" t="s">
        <v>45</v>
      </c>
      <c r="B17" s="28" t="s">
        <v>22</v>
      </c>
      <c r="C17" s="28" t="s">
        <v>989</v>
      </c>
      <c r="D17" s="24" t="s">
        <v>50</v>
      </c>
      <c r="E17" s="29" t="s">
        <v>990</v>
      </c>
      <c r="F17" s="30" t="s">
        <v>110</v>
      </c>
      <c r="G17" s="31">
        <v>2</v>
      </c>
      <c r="H17" s="32">
        <v>0</v>
      </c>
      <c r="I17" s="33">
        <f>ROUND(ROUND(H17,2)*ROUND(G17,3),2)</f>
        <v>0</v>
      </c>
      <c r="O17">
        <f>(I17*21)/100</f>
        <v>0</v>
      </c>
      <c r="P17" t="s">
        <v>23</v>
      </c>
    </row>
    <row r="18" spans="1:18" x14ac:dyDescent="0.2">
      <c r="A18" s="34" t="s">
        <v>49</v>
      </c>
      <c r="E18" s="35" t="s">
        <v>991</v>
      </c>
    </row>
    <row r="19" spans="1:18" x14ac:dyDescent="0.2">
      <c r="A19" s="36" t="s">
        <v>51</v>
      </c>
      <c r="E19" s="37" t="s">
        <v>975</v>
      </c>
    </row>
    <row r="20" spans="1:18" x14ac:dyDescent="0.2">
      <c r="A20" t="s">
        <v>53</v>
      </c>
      <c r="E20" s="35" t="s">
        <v>984</v>
      </c>
    </row>
    <row r="21" spans="1:18" x14ac:dyDescent="0.2">
      <c r="A21" s="24" t="s">
        <v>45</v>
      </c>
      <c r="B21" s="28" t="s">
        <v>33</v>
      </c>
      <c r="C21" s="28" t="s">
        <v>997</v>
      </c>
      <c r="D21" s="24" t="s">
        <v>50</v>
      </c>
      <c r="E21" s="29" t="s">
        <v>501</v>
      </c>
      <c r="F21" s="30" t="s">
        <v>499</v>
      </c>
      <c r="G21" s="31">
        <v>1</v>
      </c>
      <c r="H21" s="32">
        <v>0</v>
      </c>
      <c r="I21" s="33">
        <f>ROUND(ROUND(H21,2)*ROUND(G21,3),2)</f>
        <v>0</v>
      </c>
      <c r="O21">
        <f>(I21*0)/100</f>
        <v>0</v>
      </c>
      <c r="P21" t="s">
        <v>27</v>
      </c>
    </row>
    <row r="22" spans="1:18" x14ac:dyDescent="0.2">
      <c r="A22" s="34" t="s">
        <v>49</v>
      </c>
      <c r="E22" s="35" t="s">
        <v>50</v>
      </c>
    </row>
    <row r="23" spans="1:18" x14ac:dyDescent="0.2">
      <c r="A23" s="36" t="s">
        <v>51</v>
      </c>
      <c r="E23" s="37" t="s">
        <v>998</v>
      </c>
    </row>
    <row r="24" spans="1:18" x14ac:dyDescent="0.2">
      <c r="A24" t="s">
        <v>53</v>
      </c>
      <c r="E24" s="35" t="s">
        <v>837</v>
      </c>
    </row>
    <row r="25" spans="1:18" ht="12.75" customHeight="1" x14ac:dyDescent="0.2">
      <c r="A25" s="12" t="s">
        <v>43</v>
      </c>
      <c r="B25" s="12"/>
      <c r="C25" s="38" t="s">
        <v>29</v>
      </c>
      <c r="D25" s="12"/>
      <c r="E25" s="26" t="s">
        <v>999</v>
      </c>
      <c r="F25" s="12"/>
      <c r="G25" s="12"/>
      <c r="H25" s="12"/>
      <c r="I25" s="39">
        <f>0+Q25</f>
        <v>0</v>
      </c>
      <c r="O25">
        <f>0+R25</f>
        <v>0</v>
      </c>
      <c r="Q25">
        <f>0+I26+I30+I34+I38+I42+I46+I50+I54+I58+I62+I66</f>
        <v>0</v>
      </c>
      <c r="R25">
        <f>0+O26+O30+O34+O38+O42+O46+O50+O54+O58+O62+O66</f>
        <v>0</v>
      </c>
    </row>
    <row r="26" spans="1:18" x14ac:dyDescent="0.2">
      <c r="A26" s="24" t="s">
        <v>45</v>
      </c>
      <c r="B26" s="28" t="s">
        <v>35</v>
      </c>
      <c r="C26" s="28" t="s">
        <v>1112</v>
      </c>
      <c r="D26" s="24" t="s">
        <v>50</v>
      </c>
      <c r="E26" s="29" t="s">
        <v>1113</v>
      </c>
      <c r="F26" s="30" t="s">
        <v>48</v>
      </c>
      <c r="G26" s="31">
        <v>18</v>
      </c>
      <c r="H26" s="32">
        <v>0</v>
      </c>
      <c r="I26" s="33">
        <f>ROUND(ROUND(H26,2)*ROUND(G26,3),2)</f>
        <v>0</v>
      </c>
      <c r="O26">
        <f>(I26*21)/100</f>
        <v>0</v>
      </c>
      <c r="P26" t="s">
        <v>23</v>
      </c>
    </row>
    <row r="27" spans="1:18" x14ac:dyDescent="0.2">
      <c r="A27" s="34" t="s">
        <v>49</v>
      </c>
      <c r="E27" s="35" t="s">
        <v>50</v>
      </c>
    </row>
    <row r="28" spans="1:18" x14ac:dyDescent="0.2">
      <c r="A28" s="36" t="s">
        <v>51</v>
      </c>
      <c r="E28" s="37" t="s">
        <v>1114</v>
      </c>
    </row>
    <row r="29" spans="1:18" ht="63.75" x14ac:dyDescent="0.2">
      <c r="A29" t="s">
        <v>53</v>
      </c>
      <c r="E29" s="35" t="s">
        <v>1003</v>
      </c>
    </row>
    <row r="30" spans="1:18" x14ac:dyDescent="0.2">
      <c r="A30" s="24" t="s">
        <v>45</v>
      </c>
      <c r="B30" s="28" t="s">
        <v>37</v>
      </c>
      <c r="C30" s="28" t="s">
        <v>1115</v>
      </c>
      <c r="D30" s="24" t="s">
        <v>50</v>
      </c>
      <c r="E30" s="29" t="s">
        <v>1116</v>
      </c>
      <c r="F30" s="30" t="s">
        <v>940</v>
      </c>
      <c r="G30" s="31">
        <v>432</v>
      </c>
      <c r="H30" s="32">
        <v>0</v>
      </c>
      <c r="I30" s="33">
        <f>ROUND(ROUND(H30,2)*ROUND(G30,3),2)</f>
        <v>0</v>
      </c>
      <c r="O30">
        <f>(I30*0)/100</f>
        <v>0</v>
      </c>
      <c r="P30" t="s">
        <v>27</v>
      </c>
    </row>
    <row r="31" spans="1:18" x14ac:dyDescent="0.2">
      <c r="A31" s="34" t="s">
        <v>49</v>
      </c>
      <c r="E31" s="35" t="s">
        <v>50</v>
      </c>
    </row>
    <row r="32" spans="1:18" ht="51" x14ac:dyDescent="0.2">
      <c r="A32" s="36" t="s">
        <v>51</v>
      </c>
      <c r="E32" s="37" t="s">
        <v>1117</v>
      </c>
    </row>
    <row r="33" spans="1:16" ht="25.5" x14ac:dyDescent="0.2">
      <c r="A33" t="s">
        <v>53</v>
      </c>
      <c r="E33" s="35" t="s">
        <v>1007</v>
      </c>
    </row>
    <row r="34" spans="1:16" x14ac:dyDescent="0.2">
      <c r="A34" s="24" t="s">
        <v>45</v>
      </c>
      <c r="B34" s="28" t="s">
        <v>67</v>
      </c>
      <c r="C34" s="28" t="s">
        <v>1118</v>
      </c>
      <c r="D34" s="24" t="s">
        <v>50</v>
      </c>
      <c r="E34" s="29" t="s">
        <v>1119</v>
      </c>
      <c r="F34" s="30" t="s">
        <v>48</v>
      </c>
      <c r="G34" s="31">
        <v>41.25</v>
      </c>
      <c r="H34" s="32">
        <v>0</v>
      </c>
      <c r="I34" s="33">
        <f>ROUND(ROUND(H34,2)*ROUND(G34,3),2)</f>
        <v>0</v>
      </c>
      <c r="O34">
        <f>(I34*21)/100</f>
        <v>0</v>
      </c>
      <c r="P34" t="s">
        <v>23</v>
      </c>
    </row>
    <row r="35" spans="1:16" x14ac:dyDescent="0.2">
      <c r="A35" s="34" t="s">
        <v>49</v>
      </c>
      <c r="E35" s="35" t="s">
        <v>50</v>
      </c>
    </row>
    <row r="36" spans="1:16" ht="38.25" x14ac:dyDescent="0.2">
      <c r="A36" s="36" t="s">
        <v>51</v>
      </c>
      <c r="E36" s="37" t="s">
        <v>1120</v>
      </c>
    </row>
    <row r="37" spans="1:16" ht="25.5" x14ac:dyDescent="0.2">
      <c r="A37" t="s">
        <v>53</v>
      </c>
      <c r="E37" s="35" t="s">
        <v>1011</v>
      </c>
    </row>
    <row r="38" spans="1:16" x14ac:dyDescent="0.2">
      <c r="A38" s="24" t="s">
        <v>45</v>
      </c>
      <c r="B38" s="28" t="s">
        <v>70</v>
      </c>
      <c r="C38" s="28" t="s">
        <v>1012</v>
      </c>
      <c r="D38" s="24" t="s">
        <v>50</v>
      </c>
      <c r="E38" s="29" t="s">
        <v>1013</v>
      </c>
      <c r="F38" s="30" t="s">
        <v>48</v>
      </c>
      <c r="G38" s="31">
        <v>53</v>
      </c>
      <c r="H38" s="32">
        <v>0</v>
      </c>
      <c r="I38" s="33">
        <f>ROUND(ROUND(H38,2)*ROUND(G38,3),2)</f>
        <v>0</v>
      </c>
      <c r="O38">
        <f>(I38*0)/100</f>
        <v>0</v>
      </c>
      <c r="P38" t="s">
        <v>27</v>
      </c>
    </row>
    <row r="39" spans="1:16" x14ac:dyDescent="0.2">
      <c r="A39" s="34" t="s">
        <v>49</v>
      </c>
      <c r="E39" s="35" t="s">
        <v>50</v>
      </c>
    </row>
    <row r="40" spans="1:16" ht="51" x14ac:dyDescent="0.2">
      <c r="A40" s="36" t="s">
        <v>51</v>
      </c>
      <c r="E40" s="37" t="s">
        <v>1121</v>
      </c>
    </row>
    <row r="41" spans="1:16" ht="395.25" x14ac:dyDescent="0.2">
      <c r="A41" t="s">
        <v>53</v>
      </c>
      <c r="E41" s="35" t="s">
        <v>1015</v>
      </c>
    </row>
    <row r="42" spans="1:16" x14ac:dyDescent="0.2">
      <c r="A42" s="24" t="s">
        <v>45</v>
      </c>
      <c r="B42" s="28" t="s">
        <v>40</v>
      </c>
      <c r="C42" s="28" t="s">
        <v>1016</v>
      </c>
      <c r="D42" s="24" t="s">
        <v>50</v>
      </c>
      <c r="E42" s="29" t="s">
        <v>1017</v>
      </c>
      <c r="F42" s="30" t="s">
        <v>512</v>
      </c>
      <c r="G42" s="31">
        <v>530</v>
      </c>
      <c r="H42" s="32">
        <v>0</v>
      </c>
      <c r="I42" s="33">
        <f>ROUND(ROUND(H42,2)*ROUND(G42,3),2)</f>
        <v>0</v>
      </c>
      <c r="O42">
        <f>(I42*0)/100</f>
        <v>0</v>
      </c>
      <c r="P42" t="s">
        <v>27</v>
      </c>
    </row>
    <row r="43" spans="1:16" x14ac:dyDescent="0.2">
      <c r="A43" s="34" t="s">
        <v>49</v>
      </c>
      <c r="E43" s="35" t="s">
        <v>50</v>
      </c>
    </row>
    <row r="44" spans="1:16" ht="63.75" x14ac:dyDescent="0.2">
      <c r="A44" s="36" t="s">
        <v>51</v>
      </c>
      <c r="E44" s="37" t="s">
        <v>1122</v>
      </c>
    </row>
    <row r="45" spans="1:16" ht="25.5" x14ac:dyDescent="0.2">
      <c r="A45" t="s">
        <v>53</v>
      </c>
      <c r="E45" s="35" t="s">
        <v>1019</v>
      </c>
    </row>
    <row r="46" spans="1:16" x14ac:dyDescent="0.2">
      <c r="A46" s="24" t="s">
        <v>45</v>
      </c>
      <c r="B46" s="28" t="s">
        <v>42</v>
      </c>
      <c r="C46" s="28" t="s">
        <v>1029</v>
      </c>
      <c r="D46" s="24" t="s">
        <v>50</v>
      </c>
      <c r="E46" s="29" t="s">
        <v>1030</v>
      </c>
      <c r="F46" s="30" t="s">
        <v>48</v>
      </c>
      <c r="G46" s="31">
        <v>17.965</v>
      </c>
      <c r="H46" s="32">
        <v>0</v>
      </c>
      <c r="I46" s="33">
        <f>ROUND(ROUND(H46,2)*ROUND(G46,3),2)</f>
        <v>0</v>
      </c>
      <c r="O46">
        <f>(I46*21)/100</f>
        <v>0</v>
      </c>
      <c r="P46" t="s">
        <v>23</v>
      </c>
    </row>
    <row r="47" spans="1:16" x14ac:dyDescent="0.2">
      <c r="A47" s="34" t="s">
        <v>49</v>
      </c>
      <c r="E47" s="35" t="s">
        <v>50</v>
      </c>
    </row>
    <row r="48" spans="1:16" ht="38.25" x14ac:dyDescent="0.2">
      <c r="A48" s="36" t="s">
        <v>51</v>
      </c>
      <c r="E48" s="37" t="s">
        <v>1123</v>
      </c>
    </row>
    <row r="49" spans="1:16" ht="357" x14ac:dyDescent="0.2">
      <c r="A49" t="s">
        <v>53</v>
      </c>
      <c r="E49" s="35" t="s">
        <v>1032</v>
      </c>
    </row>
    <row r="50" spans="1:16" x14ac:dyDescent="0.2">
      <c r="A50" s="24" t="s">
        <v>45</v>
      </c>
      <c r="B50" s="28" t="s">
        <v>79</v>
      </c>
      <c r="C50" s="28" t="s">
        <v>1033</v>
      </c>
      <c r="D50" s="24" t="s">
        <v>50</v>
      </c>
      <c r="E50" s="29" t="s">
        <v>1034</v>
      </c>
      <c r="F50" s="30" t="s">
        <v>512</v>
      </c>
      <c r="G50" s="31">
        <v>179.65</v>
      </c>
      <c r="H50" s="32">
        <v>0</v>
      </c>
      <c r="I50" s="33">
        <f>ROUND(ROUND(H50,2)*ROUND(G50,3),2)</f>
        <v>0</v>
      </c>
      <c r="O50">
        <f>(I50*21)/100</f>
        <v>0</v>
      </c>
      <c r="P50" t="s">
        <v>23</v>
      </c>
    </row>
    <row r="51" spans="1:16" x14ac:dyDescent="0.2">
      <c r="A51" s="34" t="s">
        <v>49</v>
      </c>
      <c r="E51" s="35" t="s">
        <v>50</v>
      </c>
    </row>
    <row r="52" spans="1:16" ht="51" x14ac:dyDescent="0.2">
      <c r="A52" s="36" t="s">
        <v>51</v>
      </c>
      <c r="E52" s="37" t="s">
        <v>1124</v>
      </c>
    </row>
    <row r="53" spans="1:16" ht="25.5" x14ac:dyDescent="0.2">
      <c r="A53" t="s">
        <v>53</v>
      </c>
      <c r="E53" s="35" t="s">
        <v>1019</v>
      </c>
    </row>
    <row r="54" spans="1:16" x14ac:dyDescent="0.2">
      <c r="A54" s="24" t="s">
        <v>45</v>
      </c>
      <c r="B54" s="28" t="s">
        <v>83</v>
      </c>
      <c r="C54" s="28" t="s">
        <v>1036</v>
      </c>
      <c r="D54" s="24" t="s">
        <v>50</v>
      </c>
      <c r="E54" s="29" t="s">
        <v>1037</v>
      </c>
      <c r="F54" s="30" t="s">
        <v>48</v>
      </c>
      <c r="G54" s="31">
        <v>71.135000000000005</v>
      </c>
      <c r="H54" s="32">
        <v>0</v>
      </c>
      <c r="I54" s="33">
        <f>ROUND(ROUND(H54,2)*ROUND(G54,3),2)</f>
        <v>0</v>
      </c>
      <c r="O54">
        <f>(I54*21)/100</f>
        <v>0</v>
      </c>
      <c r="P54" t="s">
        <v>23</v>
      </c>
    </row>
    <row r="55" spans="1:16" x14ac:dyDescent="0.2">
      <c r="A55" s="34" t="s">
        <v>49</v>
      </c>
      <c r="E55" s="35" t="s">
        <v>50</v>
      </c>
    </row>
    <row r="56" spans="1:16" ht="76.5" x14ac:dyDescent="0.2">
      <c r="A56" s="36" t="s">
        <v>51</v>
      </c>
      <c r="E56" s="37" t="s">
        <v>1125</v>
      </c>
    </row>
    <row r="57" spans="1:16" ht="191.25" x14ac:dyDescent="0.2">
      <c r="A57" t="s">
        <v>53</v>
      </c>
      <c r="E57" s="35" t="s">
        <v>1039</v>
      </c>
    </row>
    <row r="58" spans="1:16" x14ac:dyDescent="0.2">
      <c r="A58" s="24" t="s">
        <v>45</v>
      </c>
      <c r="B58" s="28" t="s">
        <v>87</v>
      </c>
      <c r="C58" s="28" t="s">
        <v>1040</v>
      </c>
      <c r="D58" s="24" t="s">
        <v>50</v>
      </c>
      <c r="E58" s="29" t="s">
        <v>1041</v>
      </c>
      <c r="F58" s="30" t="s">
        <v>78</v>
      </c>
      <c r="G58" s="31">
        <v>335</v>
      </c>
      <c r="H58" s="32">
        <v>0</v>
      </c>
      <c r="I58" s="33">
        <f>ROUND(ROUND(H58,2)*ROUND(G58,3),2)</f>
        <v>0</v>
      </c>
      <c r="O58">
        <f>(I58*21)/100</f>
        <v>0</v>
      </c>
      <c r="P58" t="s">
        <v>23</v>
      </c>
    </row>
    <row r="59" spans="1:16" x14ac:dyDescent="0.2">
      <c r="A59" s="34" t="s">
        <v>49</v>
      </c>
      <c r="E59" s="35" t="s">
        <v>50</v>
      </c>
    </row>
    <row r="60" spans="1:16" ht="38.25" x14ac:dyDescent="0.2">
      <c r="A60" s="36" t="s">
        <v>51</v>
      </c>
      <c r="E60" s="37" t="s">
        <v>1126</v>
      </c>
    </row>
    <row r="61" spans="1:16" ht="38.25" x14ac:dyDescent="0.2">
      <c r="A61" t="s">
        <v>53</v>
      </c>
      <c r="E61" s="35" t="s">
        <v>1043</v>
      </c>
    </row>
    <row r="62" spans="1:16" x14ac:dyDescent="0.2">
      <c r="A62" s="24" t="s">
        <v>45</v>
      </c>
      <c r="B62" s="28" t="s">
        <v>89</v>
      </c>
      <c r="C62" s="28" t="s">
        <v>1044</v>
      </c>
      <c r="D62" s="24" t="s">
        <v>50</v>
      </c>
      <c r="E62" s="29" t="s">
        <v>1045</v>
      </c>
      <c r="F62" s="30" t="s">
        <v>78</v>
      </c>
      <c r="G62" s="31">
        <v>81.25</v>
      </c>
      <c r="H62" s="32">
        <v>0</v>
      </c>
      <c r="I62" s="33">
        <f>ROUND(ROUND(H62,2)*ROUND(G62,3),2)</f>
        <v>0</v>
      </c>
      <c r="O62">
        <f>(I62*21)/100</f>
        <v>0</v>
      </c>
      <c r="P62" t="s">
        <v>23</v>
      </c>
    </row>
    <row r="63" spans="1:16" x14ac:dyDescent="0.2">
      <c r="A63" s="34" t="s">
        <v>49</v>
      </c>
      <c r="E63" s="35" t="s">
        <v>50</v>
      </c>
    </row>
    <row r="64" spans="1:16" ht="25.5" x14ac:dyDescent="0.2">
      <c r="A64" s="36" t="s">
        <v>51</v>
      </c>
      <c r="E64" s="37" t="s">
        <v>1127</v>
      </c>
    </row>
    <row r="65" spans="1:18" ht="38.25" x14ac:dyDescent="0.2">
      <c r="A65" t="s">
        <v>53</v>
      </c>
      <c r="E65" s="35" t="s">
        <v>1047</v>
      </c>
    </row>
    <row r="66" spans="1:18" x14ac:dyDescent="0.2">
      <c r="A66" s="24" t="s">
        <v>45</v>
      </c>
      <c r="B66" s="28" t="s">
        <v>93</v>
      </c>
      <c r="C66" s="28" t="s">
        <v>101</v>
      </c>
      <c r="D66" s="24" t="s">
        <v>50</v>
      </c>
      <c r="E66" s="29" t="s">
        <v>102</v>
      </c>
      <c r="F66" s="30" t="s">
        <v>78</v>
      </c>
      <c r="G66" s="31">
        <v>81.25</v>
      </c>
      <c r="H66" s="32">
        <v>0</v>
      </c>
      <c r="I66" s="33">
        <f>ROUND(ROUND(H66,2)*ROUND(G66,3),2)</f>
        <v>0</v>
      </c>
      <c r="O66">
        <f>(I66*21)/100</f>
        <v>0</v>
      </c>
      <c r="P66" t="s">
        <v>23</v>
      </c>
    </row>
    <row r="67" spans="1:18" x14ac:dyDescent="0.2">
      <c r="A67" s="34" t="s">
        <v>49</v>
      </c>
      <c r="E67" s="35" t="s">
        <v>50</v>
      </c>
    </row>
    <row r="68" spans="1:18" ht="25.5" x14ac:dyDescent="0.2">
      <c r="A68" s="36" t="s">
        <v>51</v>
      </c>
      <c r="E68" s="37" t="s">
        <v>1128</v>
      </c>
    </row>
    <row r="69" spans="1:18" ht="38.25" x14ac:dyDescent="0.2">
      <c r="A69" t="s">
        <v>53</v>
      </c>
      <c r="E69" s="35" t="s">
        <v>1049</v>
      </c>
    </row>
    <row r="70" spans="1:18" ht="12.75" customHeight="1" x14ac:dyDescent="0.2">
      <c r="A70" s="12" t="s">
        <v>43</v>
      </c>
      <c r="B70" s="12"/>
      <c r="C70" s="38" t="s">
        <v>23</v>
      </c>
      <c r="D70" s="12"/>
      <c r="E70" s="26" t="s">
        <v>779</v>
      </c>
      <c r="F70" s="12"/>
      <c r="G70" s="12"/>
      <c r="H70" s="12"/>
      <c r="I70" s="39">
        <f>0+Q70</f>
        <v>0</v>
      </c>
      <c r="O70">
        <f>0+R70</f>
        <v>0</v>
      </c>
      <c r="Q70">
        <f>0+I71</f>
        <v>0</v>
      </c>
      <c r="R70">
        <f>0+O71</f>
        <v>0</v>
      </c>
    </row>
    <row r="71" spans="1:18" x14ac:dyDescent="0.2">
      <c r="A71" s="24" t="s">
        <v>45</v>
      </c>
      <c r="B71" s="28" t="s">
        <v>96</v>
      </c>
      <c r="C71" s="28" t="s">
        <v>1129</v>
      </c>
      <c r="D71" s="24" t="s">
        <v>50</v>
      </c>
      <c r="E71" s="29" t="s">
        <v>1130</v>
      </c>
      <c r="F71" s="30" t="s">
        <v>48</v>
      </c>
      <c r="G71" s="31">
        <v>17.965</v>
      </c>
      <c r="H71" s="32">
        <v>0</v>
      </c>
      <c r="I71" s="33">
        <f>ROUND(ROUND(H71,2)*ROUND(G71,3),2)</f>
        <v>0</v>
      </c>
      <c r="O71">
        <f>(I71*0)/100</f>
        <v>0</v>
      </c>
      <c r="P71" t="s">
        <v>27</v>
      </c>
    </row>
    <row r="72" spans="1:18" ht="25.5" x14ac:dyDescent="0.2">
      <c r="A72" s="34" t="s">
        <v>49</v>
      </c>
      <c r="E72" s="35" t="s">
        <v>1131</v>
      </c>
    </row>
    <row r="73" spans="1:18" ht="38.25" x14ac:dyDescent="0.2">
      <c r="A73" s="36" t="s">
        <v>51</v>
      </c>
      <c r="E73" s="37" t="s">
        <v>1132</v>
      </c>
    </row>
    <row r="74" spans="1:18" ht="395.25" x14ac:dyDescent="0.2">
      <c r="A74" t="s">
        <v>53</v>
      </c>
      <c r="E74" s="35" t="s">
        <v>1133</v>
      </c>
    </row>
    <row r="75" spans="1:18" ht="12.75" customHeight="1" x14ac:dyDescent="0.2">
      <c r="A75" s="12" t="s">
        <v>43</v>
      </c>
      <c r="B75" s="12"/>
      <c r="C75" s="38" t="s">
        <v>22</v>
      </c>
      <c r="D75" s="12"/>
      <c r="E75" s="26" t="s">
        <v>1134</v>
      </c>
      <c r="F75" s="12"/>
      <c r="G75" s="12"/>
      <c r="H75" s="12"/>
      <c r="I75" s="39">
        <f>0+Q75</f>
        <v>0</v>
      </c>
      <c r="O75">
        <f>0+R75</f>
        <v>0</v>
      </c>
      <c r="Q75">
        <f>0+I76+I80+I84</f>
        <v>0</v>
      </c>
      <c r="R75">
        <f>0+O76+O80+O84</f>
        <v>0</v>
      </c>
    </row>
    <row r="76" spans="1:18" x14ac:dyDescent="0.2">
      <c r="A76" s="24" t="s">
        <v>45</v>
      </c>
      <c r="B76" s="28" t="s">
        <v>97</v>
      </c>
      <c r="C76" s="28" t="s">
        <v>1135</v>
      </c>
      <c r="D76" s="24" t="s">
        <v>50</v>
      </c>
      <c r="E76" s="29" t="s">
        <v>1136</v>
      </c>
      <c r="F76" s="30" t="s">
        <v>48</v>
      </c>
      <c r="G76" s="31">
        <v>7.1609999999999996</v>
      </c>
      <c r="H76" s="32">
        <v>0</v>
      </c>
      <c r="I76" s="33">
        <f>ROUND(ROUND(H76,2)*ROUND(G76,3),2)</f>
        <v>0</v>
      </c>
      <c r="O76">
        <f>(I76*21)/100</f>
        <v>0</v>
      </c>
      <c r="P76" t="s">
        <v>23</v>
      </c>
    </row>
    <row r="77" spans="1:18" ht="25.5" x14ac:dyDescent="0.2">
      <c r="A77" s="34" t="s">
        <v>49</v>
      </c>
      <c r="E77" s="35" t="s">
        <v>1131</v>
      </c>
    </row>
    <row r="78" spans="1:18" ht="38.25" x14ac:dyDescent="0.2">
      <c r="A78" s="36" t="s">
        <v>51</v>
      </c>
      <c r="E78" s="37" t="s">
        <v>1137</v>
      </c>
    </row>
    <row r="79" spans="1:18" ht="395.25" x14ac:dyDescent="0.2">
      <c r="A79" t="s">
        <v>53</v>
      </c>
      <c r="E79" s="35" t="s">
        <v>1138</v>
      </c>
    </row>
    <row r="80" spans="1:18" x14ac:dyDescent="0.2">
      <c r="A80" s="24" t="s">
        <v>45</v>
      </c>
      <c r="B80" s="28" t="s">
        <v>100</v>
      </c>
      <c r="C80" s="28" t="s">
        <v>1139</v>
      </c>
      <c r="D80" s="24" t="s">
        <v>50</v>
      </c>
      <c r="E80" s="29" t="s">
        <v>1140</v>
      </c>
      <c r="F80" s="30" t="s">
        <v>65</v>
      </c>
      <c r="G80" s="31">
        <v>1.2190000000000001</v>
      </c>
      <c r="H80" s="32">
        <v>0</v>
      </c>
      <c r="I80" s="33">
        <f>ROUND(ROUND(H80,2)*ROUND(G80,3),2)</f>
        <v>0</v>
      </c>
      <c r="O80">
        <f>(I80*21)/100</f>
        <v>0</v>
      </c>
      <c r="P80" t="s">
        <v>23</v>
      </c>
    </row>
    <row r="81" spans="1:18" ht="25.5" x14ac:dyDescent="0.2">
      <c r="A81" s="34" t="s">
        <v>49</v>
      </c>
      <c r="E81" s="35" t="s">
        <v>1131</v>
      </c>
    </row>
    <row r="82" spans="1:18" ht="38.25" x14ac:dyDescent="0.2">
      <c r="A82" s="36" t="s">
        <v>51</v>
      </c>
      <c r="E82" s="37" t="s">
        <v>1141</v>
      </c>
    </row>
    <row r="83" spans="1:18" ht="280.5" x14ac:dyDescent="0.2">
      <c r="A83" t="s">
        <v>53</v>
      </c>
      <c r="E83" s="35" t="s">
        <v>1142</v>
      </c>
    </row>
    <row r="84" spans="1:18" x14ac:dyDescent="0.2">
      <c r="A84" s="24" t="s">
        <v>45</v>
      </c>
      <c r="B84" s="28" t="s">
        <v>103</v>
      </c>
      <c r="C84" s="28" t="s">
        <v>1143</v>
      </c>
      <c r="D84" s="24" t="s">
        <v>50</v>
      </c>
      <c r="E84" s="29" t="s">
        <v>1144</v>
      </c>
      <c r="F84" s="30" t="s">
        <v>73</v>
      </c>
      <c r="G84" s="31">
        <v>40</v>
      </c>
      <c r="H84" s="32">
        <v>0</v>
      </c>
      <c r="I84" s="33">
        <f>ROUND(ROUND(H84,2)*ROUND(G84,3),2)</f>
        <v>0</v>
      </c>
      <c r="O84">
        <f>(I84*0)/100</f>
        <v>0</v>
      </c>
      <c r="P84" t="s">
        <v>27</v>
      </c>
    </row>
    <row r="85" spans="1:18" ht="51" x14ac:dyDescent="0.2">
      <c r="A85" s="34" t="s">
        <v>49</v>
      </c>
      <c r="E85" s="35" t="s">
        <v>1145</v>
      </c>
    </row>
    <row r="86" spans="1:18" x14ac:dyDescent="0.2">
      <c r="A86" s="36" t="s">
        <v>51</v>
      </c>
      <c r="E86" s="37" t="s">
        <v>1146</v>
      </c>
    </row>
    <row r="87" spans="1:18" ht="306" x14ac:dyDescent="0.2">
      <c r="A87" t="s">
        <v>53</v>
      </c>
      <c r="E87" s="35" t="s">
        <v>1147</v>
      </c>
    </row>
    <row r="88" spans="1:18" ht="12.75" customHeight="1" x14ac:dyDescent="0.2">
      <c r="A88" s="12" t="s">
        <v>43</v>
      </c>
      <c r="B88" s="12"/>
      <c r="C88" s="38" t="s">
        <v>33</v>
      </c>
      <c r="D88" s="12"/>
      <c r="E88" s="26" t="s">
        <v>1058</v>
      </c>
      <c r="F88" s="12"/>
      <c r="G88" s="12"/>
      <c r="H88" s="12"/>
      <c r="I88" s="39">
        <f>0+Q88</f>
        <v>0</v>
      </c>
      <c r="O88">
        <f>0+R88</f>
        <v>0</v>
      </c>
      <c r="Q88">
        <f>0+I89+I93</f>
        <v>0</v>
      </c>
      <c r="R88">
        <f>0+O89+O93</f>
        <v>0</v>
      </c>
    </row>
    <row r="89" spans="1:18" x14ac:dyDescent="0.2">
      <c r="A89" s="24" t="s">
        <v>45</v>
      </c>
      <c r="B89" s="28" t="s">
        <v>107</v>
      </c>
      <c r="C89" s="28" t="s">
        <v>1148</v>
      </c>
      <c r="D89" s="24" t="s">
        <v>50</v>
      </c>
      <c r="E89" s="29" t="s">
        <v>1149</v>
      </c>
      <c r="F89" s="30" t="s">
        <v>48</v>
      </c>
      <c r="G89" s="31">
        <v>13.75</v>
      </c>
      <c r="H89" s="32">
        <v>0</v>
      </c>
      <c r="I89" s="33">
        <f>ROUND(ROUND(H89,2)*ROUND(G89,3),2)</f>
        <v>0</v>
      </c>
      <c r="O89">
        <f>(I89*0)/100</f>
        <v>0</v>
      </c>
      <c r="P89" t="s">
        <v>27</v>
      </c>
    </row>
    <row r="90" spans="1:18" x14ac:dyDescent="0.2">
      <c r="A90" s="34" t="s">
        <v>49</v>
      </c>
      <c r="E90" s="35" t="s">
        <v>50</v>
      </c>
    </row>
    <row r="91" spans="1:18" x14ac:dyDescent="0.2">
      <c r="A91" s="36" t="s">
        <v>51</v>
      </c>
      <c r="E91" s="37" t="s">
        <v>1150</v>
      </c>
    </row>
    <row r="92" spans="1:18" ht="395.25" x14ac:dyDescent="0.2">
      <c r="A92" t="s">
        <v>53</v>
      </c>
      <c r="E92" s="35" t="s">
        <v>1138</v>
      </c>
    </row>
    <row r="93" spans="1:18" x14ac:dyDescent="0.2">
      <c r="A93" s="24" t="s">
        <v>45</v>
      </c>
      <c r="B93" s="28" t="s">
        <v>111</v>
      </c>
      <c r="C93" s="28" t="s">
        <v>1059</v>
      </c>
      <c r="D93" s="24" t="s">
        <v>50</v>
      </c>
      <c r="E93" s="29" t="s">
        <v>1060</v>
      </c>
      <c r="F93" s="30" t="s">
        <v>48</v>
      </c>
      <c r="G93" s="31">
        <v>0.125</v>
      </c>
      <c r="H93" s="32">
        <v>0</v>
      </c>
      <c r="I93" s="33">
        <f>ROUND(ROUND(H93,2)*ROUND(G93,3),2)</f>
        <v>0</v>
      </c>
      <c r="O93">
        <f>(I93*0)/100</f>
        <v>0</v>
      </c>
      <c r="P93" t="s">
        <v>27</v>
      </c>
    </row>
    <row r="94" spans="1:18" x14ac:dyDescent="0.2">
      <c r="A94" s="34" t="s">
        <v>49</v>
      </c>
      <c r="E94" s="35" t="s">
        <v>50</v>
      </c>
    </row>
    <row r="95" spans="1:18" x14ac:dyDescent="0.2">
      <c r="A95" s="36" t="s">
        <v>51</v>
      </c>
      <c r="E95" s="37" t="s">
        <v>1151</v>
      </c>
    </row>
    <row r="96" spans="1:18" ht="38.25" x14ac:dyDescent="0.2">
      <c r="A96" t="s">
        <v>53</v>
      </c>
      <c r="E96" s="35" t="s">
        <v>1062</v>
      </c>
    </row>
    <row r="97" spans="1:18" ht="12.75" customHeight="1" x14ac:dyDescent="0.2">
      <c r="A97" s="12" t="s">
        <v>43</v>
      </c>
      <c r="B97" s="12"/>
      <c r="C97" s="38" t="s">
        <v>35</v>
      </c>
      <c r="D97" s="12"/>
      <c r="E97" s="26" t="s">
        <v>857</v>
      </c>
      <c r="F97" s="12"/>
      <c r="G97" s="12"/>
      <c r="H97" s="12"/>
      <c r="I97" s="39">
        <f>0+Q97</f>
        <v>0</v>
      </c>
      <c r="O97">
        <f>0+R97</f>
        <v>0</v>
      </c>
      <c r="Q97">
        <f>0+I98+I102+I106+I110+I114</f>
        <v>0</v>
      </c>
      <c r="R97">
        <f>0+O98+O102+O106+O110+O114</f>
        <v>0</v>
      </c>
    </row>
    <row r="98" spans="1:18" ht="25.5" x14ac:dyDescent="0.2">
      <c r="A98" s="24" t="s">
        <v>45</v>
      </c>
      <c r="B98" s="28" t="s">
        <v>112</v>
      </c>
      <c r="C98" s="28" t="s">
        <v>1063</v>
      </c>
      <c r="D98" s="24" t="s">
        <v>50</v>
      </c>
      <c r="E98" s="29" t="s">
        <v>1064</v>
      </c>
      <c r="F98" s="30" t="s">
        <v>48</v>
      </c>
      <c r="G98" s="31">
        <v>86.9</v>
      </c>
      <c r="H98" s="32">
        <v>0</v>
      </c>
      <c r="I98" s="33">
        <f>ROUND(ROUND(H98,2)*ROUND(G98,3),2)</f>
        <v>0</v>
      </c>
      <c r="O98">
        <f>(I98*21)/100</f>
        <v>0</v>
      </c>
      <c r="P98" t="s">
        <v>23</v>
      </c>
    </row>
    <row r="99" spans="1:18" x14ac:dyDescent="0.2">
      <c r="A99" s="34" t="s">
        <v>49</v>
      </c>
      <c r="E99" s="35" t="s">
        <v>50</v>
      </c>
    </row>
    <row r="100" spans="1:18" ht="63.75" x14ac:dyDescent="0.2">
      <c r="A100" s="36" t="s">
        <v>51</v>
      </c>
      <c r="E100" s="37" t="s">
        <v>1152</v>
      </c>
    </row>
    <row r="101" spans="1:18" ht="280.5" x14ac:dyDescent="0.2">
      <c r="A101" t="s">
        <v>53</v>
      </c>
      <c r="E101" s="35" t="s">
        <v>1066</v>
      </c>
    </row>
    <row r="102" spans="1:18" ht="25.5" x14ac:dyDescent="0.2">
      <c r="A102" s="24" t="s">
        <v>45</v>
      </c>
      <c r="B102" s="28" t="s">
        <v>115</v>
      </c>
      <c r="C102" s="28" t="s">
        <v>1067</v>
      </c>
      <c r="D102" s="24" t="s">
        <v>50</v>
      </c>
      <c r="E102" s="29" t="s">
        <v>1068</v>
      </c>
      <c r="F102" s="30" t="s">
        <v>48</v>
      </c>
      <c r="G102" s="31">
        <v>163.44</v>
      </c>
      <c r="H102" s="32">
        <v>0</v>
      </c>
      <c r="I102" s="33">
        <f>ROUND(ROUND(H102,2)*ROUND(G102,3),2)</f>
        <v>0</v>
      </c>
      <c r="O102">
        <f>(I102*0)/100</f>
        <v>0</v>
      </c>
      <c r="P102" t="s">
        <v>27</v>
      </c>
    </row>
    <row r="103" spans="1:18" x14ac:dyDescent="0.2">
      <c r="A103" s="34" t="s">
        <v>49</v>
      </c>
      <c r="E103" s="35" t="s">
        <v>50</v>
      </c>
    </row>
    <row r="104" spans="1:18" ht="38.25" x14ac:dyDescent="0.2">
      <c r="A104" s="36" t="s">
        <v>51</v>
      </c>
      <c r="E104" s="37" t="s">
        <v>1153</v>
      </c>
    </row>
    <row r="105" spans="1:18" ht="357" x14ac:dyDescent="0.2">
      <c r="A105" t="s">
        <v>53</v>
      </c>
      <c r="E105" s="35" t="s">
        <v>1070</v>
      </c>
    </row>
    <row r="106" spans="1:18" x14ac:dyDescent="0.2">
      <c r="A106" s="24" t="s">
        <v>45</v>
      </c>
      <c r="B106" s="28" t="s">
        <v>118</v>
      </c>
      <c r="C106" s="28" t="s">
        <v>1154</v>
      </c>
      <c r="D106" s="24" t="s">
        <v>50</v>
      </c>
      <c r="E106" s="29" t="s">
        <v>1155</v>
      </c>
      <c r="F106" s="30" t="s">
        <v>78</v>
      </c>
      <c r="G106" s="31">
        <v>13</v>
      </c>
      <c r="H106" s="32">
        <v>0</v>
      </c>
      <c r="I106" s="33">
        <f>ROUND(ROUND(H106,2)*ROUND(G106,3),2)</f>
        <v>0</v>
      </c>
      <c r="O106">
        <f>(I106*0)/100</f>
        <v>0</v>
      </c>
      <c r="P106" t="s">
        <v>27</v>
      </c>
    </row>
    <row r="107" spans="1:18" x14ac:dyDescent="0.2">
      <c r="A107" s="34" t="s">
        <v>49</v>
      </c>
      <c r="E107" s="35" t="s">
        <v>50</v>
      </c>
    </row>
    <row r="108" spans="1:18" x14ac:dyDescent="0.2">
      <c r="A108" s="36" t="s">
        <v>51</v>
      </c>
      <c r="E108" s="37" t="s">
        <v>1156</v>
      </c>
    </row>
    <row r="109" spans="1:18" ht="165.75" x14ac:dyDescent="0.2">
      <c r="A109" t="s">
        <v>53</v>
      </c>
      <c r="E109" s="35" t="s">
        <v>1157</v>
      </c>
    </row>
    <row r="110" spans="1:18" ht="25.5" x14ac:dyDescent="0.2">
      <c r="A110" s="24" t="s">
        <v>45</v>
      </c>
      <c r="B110" s="28" t="s">
        <v>121</v>
      </c>
      <c r="C110" s="28" t="s">
        <v>1158</v>
      </c>
      <c r="D110" s="24" t="s">
        <v>50</v>
      </c>
      <c r="E110" s="29" t="s">
        <v>1159</v>
      </c>
      <c r="F110" s="30" t="s">
        <v>78</v>
      </c>
      <c r="G110" s="31">
        <v>1</v>
      </c>
      <c r="H110" s="32">
        <v>0</v>
      </c>
      <c r="I110" s="33">
        <f>ROUND(ROUND(H110,2)*ROUND(G110,3),2)</f>
        <v>0</v>
      </c>
      <c r="O110">
        <f>(I110*0)/100</f>
        <v>0</v>
      </c>
      <c r="P110" t="s">
        <v>27</v>
      </c>
    </row>
    <row r="111" spans="1:18" x14ac:dyDescent="0.2">
      <c r="A111" s="34" t="s">
        <v>49</v>
      </c>
      <c r="E111" s="35" t="s">
        <v>50</v>
      </c>
    </row>
    <row r="112" spans="1:18" x14ac:dyDescent="0.2">
      <c r="A112" s="36" t="s">
        <v>51</v>
      </c>
      <c r="E112" s="37" t="s">
        <v>1160</v>
      </c>
    </row>
    <row r="113" spans="1:18" ht="165.75" x14ac:dyDescent="0.2">
      <c r="A113" t="s">
        <v>53</v>
      </c>
      <c r="E113" s="35" t="s">
        <v>1157</v>
      </c>
    </row>
    <row r="114" spans="1:18" ht="25.5" x14ac:dyDescent="0.2">
      <c r="A114" s="24" t="s">
        <v>45</v>
      </c>
      <c r="B114" s="28" t="s">
        <v>124</v>
      </c>
      <c r="C114" s="28" t="s">
        <v>1161</v>
      </c>
      <c r="D114" s="24" t="s">
        <v>50</v>
      </c>
      <c r="E114" s="29" t="s">
        <v>1162</v>
      </c>
      <c r="F114" s="30" t="s">
        <v>78</v>
      </c>
      <c r="G114" s="31">
        <v>296.73</v>
      </c>
      <c r="H114" s="32">
        <v>0</v>
      </c>
      <c r="I114" s="33">
        <f>ROUND(ROUND(H114,2)*ROUND(G114,3),2)</f>
        <v>0</v>
      </c>
      <c r="O114">
        <f>(I114*0)/100</f>
        <v>0</v>
      </c>
      <c r="P114" t="s">
        <v>27</v>
      </c>
    </row>
    <row r="115" spans="1:18" x14ac:dyDescent="0.2">
      <c r="A115" s="34" t="s">
        <v>49</v>
      </c>
      <c r="E115" s="35" t="s">
        <v>50</v>
      </c>
    </row>
    <row r="116" spans="1:18" ht="76.5" x14ac:dyDescent="0.2">
      <c r="A116" s="36" t="s">
        <v>51</v>
      </c>
      <c r="E116" s="37" t="s">
        <v>1163</v>
      </c>
    </row>
    <row r="117" spans="1:18" ht="165.75" x14ac:dyDescent="0.2">
      <c r="A117" t="s">
        <v>53</v>
      </c>
      <c r="E117" s="35" t="s">
        <v>1157</v>
      </c>
    </row>
    <row r="118" spans="1:18" ht="12.75" customHeight="1" x14ac:dyDescent="0.2">
      <c r="A118" s="12" t="s">
        <v>43</v>
      </c>
      <c r="B118" s="12"/>
      <c r="C118" s="38" t="s">
        <v>70</v>
      </c>
      <c r="D118" s="12"/>
      <c r="E118" s="26" t="s">
        <v>1079</v>
      </c>
      <c r="F118" s="12"/>
      <c r="G118" s="12"/>
      <c r="H118" s="12"/>
      <c r="I118" s="39">
        <f>0+Q118</f>
        <v>0</v>
      </c>
      <c r="O118">
        <f>0+R118</f>
        <v>0</v>
      </c>
      <c r="Q118">
        <f>0+I119</f>
        <v>0</v>
      </c>
      <c r="R118">
        <f>0+O119</f>
        <v>0</v>
      </c>
    </row>
    <row r="119" spans="1:18" x14ac:dyDescent="0.2">
      <c r="A119" s="24" t="s">
        <v>45</v>
      </c>
      <c r="B119" s="28" t="s">
        <v>127</v>
      </c>
      <c r="C119" s="28" t="s">
        <v>1164</v>
      </c>
      <c r="D119" s="24" t="s">
        <v>50</v>
      </c>
      <c r="E119" s="29" t="s">
        <v>1165</v>
      </c>
      <c r="F119" s="30" t="s">
        <v>73</v>
      </c>
      <c r="G119" s="31">
        <v>2</v>
      </c>
      <c r="H119" s="32">
        <v>0</v>
      </c>
      <c r="I119" s="33">
        <f>ROUND(ROUND(H119,2)*ROUND(G119,3),2)</f>
        <v>0</v>
      </c>
      <c r="O119">
        <f>(I119*0)/100</f>
        <v>0</v>
      </c>
      <c r="P119" t="s">
        <v>27</v>
      </c>
    </row>
    <row r="120" spans="1:18" x14ac:dyDescent="0.2">
      <c r="A120" s="34" t="s">
        <v>49</v>
      </c>
      <c r="E120" s="35" t="s">
        <v>50</v>
      </c>
    </row>
    <row r="121" spans="1:18" x14ac:dyDescent="0.2">
      <c r="A121" s="36" t="s">
        <v>51</v>
      </c>
      <c r="E121" s="37" t="s">
        <v>1166</v>
      </c>
    </row>
    <row r="122" spans="1:18" ht="242.25" x14ac:dyDescent="0.2">
      <c r="A122" t="s">
        <v>53</v>
      </c>
      <c r="E122" s="35" t="s">
        <v>1167</v>
      </c>
    </row>
    <row r="123" spans="1:18" ht="12.75" customHeight="1" x14ac:dyDescent="0.2">
      <c r="A123" s="12" t="s">
        <v>43</v>
      </c>
      <c r="B123" s="12"/>
      <c r="C123" s="38" t="s">
        <v>40</v>
      </c>
      <c r="D123" s="12"/>
      <c r="E123" s="26" t="s">
        <v>900</v>
      </c>
      <c r="F123" s="12"/>
      <c r="G123" s="12"/>
      <c r="H123" s="12"/>
      <c r="I123" s="39">
        <f>0+Q123</f>
        <v>0</v>
      </c>
      <c r="O123">
        <f>0+R123</f>
        <v>0</v>
      </c>
      <c r="Q123">
        <f>0+I124+I128+I132+I136+I140+I144</f>
        <v>0</v>
      </c>
      <c r="R123">
        <f>0+O124+O128+O132+O136+O140+O144</f>
        <v>0</v>
      </c>
    </row>
    <row r="124" spans="1:18" x14ac:dyDescent="0.2">
      <c r="A124" s="24" t="s">
        <v>45</v>
      </c>
      <c r="B124" s="28" t="s">
        <v>132</v>
      </c>
      <c r="C124" s="28" t="s">
        <v>1168</v>
      </c>
      <c r="D124" s="24" t="s">
        <v>50</v>
      </c>
      <c r="E124" s="29" t="s">
        <v>1169</v>
      </c>
      <c r="F124" s="30" t="s">
        <v>73</v>
      </c>
      <c r="G124" s="31">
        <v>169</v>
      </c>
      <c r="H124" s="32">
        <v>0</v>
      </c>
      <c r="I124" s="33">
        <f>ROUND(ROUND(H124,2)*ROUND(G124,3),2)</f>
        <v>0</v>
      </c>
      <c r="O124">
        <f>(I124*21)/100</f>
        <v>0</v>
      </c>
      <c r="P124" t="s">
        <v>23</v>
      </c>
    </row>
    <row r="125" spans="1:18" x14ac:dyDescent="0.2">
      <c r="A125" s="34" t="s">
        <v>49</v>
      </c>
      <c r="E125" s="35" t="s">
        <v>50</v>
      </c>
    </row>
    <row r="126" spans="1:18" ht="63.75" x14ac:dyDescent="0.2">
      <c r="A126" s="36" t="s">
        <v>51</v>
      </c>
      <c r="E126" s="37" t="s">
        <v>1170</v>
      </c>
    </row>
    <row r="127" spans="1:18" ht="38.25" x14ac:dyDescent="0.2">
      <c r="A127" t="s">
        <v>53</v>
      </c>
      <c r="E127" s="35" t="s">
        <v>1171</v>
      </c>
    </row>
    <row r="128" spans="1:18" x14ac:dyDescent="0.2">
      <c r="A128" s="24" t="s">
        <v>45</v>
      </c>
      <c r="B128" s="28" t="s">
        <v>140</v>
      </c>
      <c r="C128" s="28" t="s">
        <v>1172</v>
      </c>
      <c r="D128" s="24" t="s">
        <v>50</v>
      </c>
      <c r="E128" s="29" t="s">
        <v>1173</v>
      </c>
      <c r="F128" s="30" t="s">
        <v>73</v>
      </c>
      <c r="G128" s="31">
        <v>100</v>
      </c>
      <c r="H128" s="32">
        <v>0</v>
      </c>
      <c r="I128" s="33">
        <f>ROUND(ROUND(H128,2)*ROUND(G128,3),2)</f>
        <v>0</v>
      </c>
      <c r="O128">
        <f>(I128*21)/100</f>
        <v>0</v>
      </c>
      <c r="P128" t="s">
        <v>23</v>
      </c>
    </row>
    <row r="129" spans="1:16" x14ac:dyDescent="0.2">
      <c r="A129" s="34" t="s">
        <v>49</v>
      </c>
      <c r="E129" s="35" t="s">
        <v>50</v>
      </c>
    </row>
    <row r="130" spans="1:16" ht="38.25" x14ac:dyDescent="0.2">
      <c r="A130" s="36" t="s">
        <v>51</v>
      </c>
      <c r="E130" s="37" t="s">
        <v>1174</v>
      </c>
    </row>
    <row r="131" spans="1:16" ht="255" x14ac:dyDescent="0.2">
      <c r="A131" t="s">
        <v>53</v>
      </c>
      <c r="E131" s="35" t="s">
        <v>1175</v>
      </c>
    </row>
    <row r="132" spans="1:16" ht="25.5" x14ac:dyDescent="0.2">
      <c r="A132" s="24" t="s">
        <v>45</v>
      </c>
      <c r="B132" s="28" t="s">
        <v>145</v>
      </c>
      <c r="C132" s="28" t="s">
        <v>1176</v>
      </c>
      <c r="D132" s="24" t="s">
        <v>50</v>
      </c>
      <c r="E132" s="29" t="s">
        <v>1177</v>
      </c>
      <c r="F132" s="30" t="s">
        <v>73</v>
      </c>
      <c r="G132" s="31">
        <v>100</v>
      </c>
      <c r="H132" s="32">
        <v>0</v>
      </c>
      <c r="I132" s="33">
        <f>ROUND(ROUND(H132,2)*ROUND(G132,3),2)</f>
        <v>0</v>
      </c>
      <c r="O132">
        <f>(I132*0)/100</f>
        <v>0</v>
      </c>
      <c r="P132" t="s">
        <v>27</v>
      </c>
    </row>
    <row r="133" spans="1:16" x14ac:dyDescent="0.2">
      <c r="A133" s="34" t="s">
        <v>49</v>
      </c>
      <c r="E133" s="35" t="s">
        <v>50</v>
      </c>
    </row>
    <row r="134" spans="1:16" x14ac:dyDescent="0.2">
      <c r="A134" s="36" t="s">
        <v>51</v>
      </c>
      <c r="E134" s="37" t="s">
        <v>1178</v>
      </c>
    </row>
    <row r="135" spans="1:16" ht="229.5" x14ac:dyDescent="0.2">
      <c r="A135" t="s">
        <v>53</v>
      </c>
      <c r="E135" s="35" t="s">
        <v>1179</v>
      </c>
    </row>
    <row r="136" spans="1:16" ht="25.5" x14ac:dyDescent="0.2">
      <c r="A136" s="24" t="s">
        <v>45</v>
      </c>
      <c r="B136" s="28" t="s">
        <v>148</v>
      </c>
      <c r="C136" s="28" t="s">
        <v>1180</v>
      </c>
      <c r="D136" s="24" t="s">
        <v>50</v>
      </c>
      <c r="E136" s="29" t="s">
        <v>1181</v>
      </c>
      <c r="F136" s="30" t="s">
        <v>73</v>
      </c>
      <c r="G136" s="31">
        <v>100</v>
      </c>
      <c r="H136" s="32">
        <v>0</v>
      </c>
      <c r="I136" s="33">
        <f>ROUND(ROUND(H136,2)*ROUND(G136,3),2)</f>
        <v>0</v>
      </c>
      <c r="O136">
        <f>(I136*21)/100</f>
        <v>0</v>
      </c>
      <c r="P136" t="s">
        <v>23</v>
      </c>
    </row>
    <row r="137" spans="1:16" x14ac:dyDescent="0.2">
      <c r="A137" s="34" t="s">
        <v>49</v>
      </c>
      <c r="E137" s="35" t="s">
        <v>50</v>
      </c>
    </row>
    <row r="138" spans="1:16" x14ac:dyDescent="0.2">
      <c r="A138" s="36" t="s">
        <v>51</v>
      </c>
      <c r="E138" s="37" t="s">
        <v>1178</v>
      </c>
    </row>
    <row r="139" spans="1:16" ht="89.25" x14ac:dyDescent="0.2">
      <c r="A139" t="s">
        <v>53</v>
      </c>
      <c r="E139" s="35" t="s">
        <v>1182</v>
      </c>
    </row>
    <row r="140" spans="1:16" ht="25.5" x14ac:dyDescent="0.2">
      <c r="A140" s="24" t="s">
        <v>45</v>
      </c>
      <c r="B140" s="28" t="s">
        <v>151</v>
      </c>
      <c r="C140" s="28" t="s">
        <v>1092</v>
      </c>
      <c r="D140" s="24" t="s">
        <v>50</v>
      </c>
      <c r="E140" s="29" t="s">
        <v>1093</v>
      </c>
      <c r="F140" s="30" t="s">
        <v>78</v>
      </c>
      <c r="G140" s="31">
        <v>1</v>
      </c>
      <c r="H140" s="32">
        <v>0</v>
      </c>
      <c r="I140" s="33">
        <f>ROUND(ROUND(H140,2)*ROUND(G140,3),2)</f>
        <v>0</v>
      </c>
      <c r="O140">
        <f>(I140*0)/100</f>
        <v>0</v>
      </c>
      <c r="P140" t="s">
        <v>27</v>
      </c>
    </row>
    <row r="141" spans="1:16" x14ac:dyDescent="0.2">
      <c r="A141" s="34" t="s">
        <v>49</v>
      </c>
      <c r="E141" s="35" t="s">
        <v>50</v>
      </c>
    </row>
    <row r="142" spans="1:16" x14ac:dyDescent="0.2">
      <c r="A142" s="36" t="s">
        <v>51</v>
      </c>
      <c r="E142" s="37" t="s">
        <v>1183</v>
      </c>
    </row>
    <row r="143" spans="1:16" ht="102" x14ac:dyDescent="0.2">
      <c r="A143" t="s">
        <v>53</v>
      </c>
      <c r="E143" s="35" t="s">
        <v>1095</v>
      </c>
    </row>
    <row r="144" spans="1:16" x14ac:dyDescent="0.2">
      <c r="A144" s="24" t="s">
        <v>45</v>
      </c>
      <c r="B144" s="28" t="s">
        <v>153</v>
      </c>
      <c r="C144" s="28" t="s">
        <v>1184</v>
      </c>
      <c r="D144" s="24" t="s">
        <v>50</v>
      </c>
      <c r="E144" s="29" t="s">
        <v>1185</v>
      </c>
      <c r="F144" s="30" t="s">
        <v>110</v>
      </c>
      <c r="G144" s="31">
        <v>2</v>
      </c>
      <c r="H144" s="32">
        <v>0</v>
      </c>
      <c r="I144" s="33">
        <f>ROUND(ROUND(H144,2)*ROUND(G144,3),2)</f>
        <v>0</v>
      </c>
      <c r="O144">
        <f>(I144*0)/100</f>
        <v>0</v>
      </c>
      <c r="P144" t="s">
        <v>27</v>
      </c>
    </row>
    <row r="145" spans="1:18" x14ac:dyDescent="0.2">
      <c r="A145" s="34" t="s">
        <v>49</v>
      </c>
      <c r="E145" s="35" t="s">
        <v>50</v>
      </c>
    </row>
    <row r="146" spans="1:18" x14ac:dyDescent="0.2">
      <c r="A146" s="36" t="s">
        <v>51</v>
      </c>
      <c r="E146" s="37" t="s">
        <v>1186</v>
      </c>
    </row>
    <row r="147" spans="1:18" ht="89.25" x14ac:dyDescent="0.2">
      <c r="A147" t="s">
        <v>53</v>
      </c>
      <c r="E147" s="35" t="s">
        <v>1187</v>
      </c>
    </row>
    <row r="148" spans="1:18" ht="12.75" customHeight="1" x14ac:dyDescent="0.2">
      <c r="A148" s="12" t="s">
        <v>43</v>
      </c>
      <c r="B148" s="12"/>
      <c r="C148" s="38" t="s">
        <v>17</v>
      </c>
      <c r="D148" s="12"/>
      <c r="E148" s="26" t="s">
        <v>469</v>
      </c>
      <c r="F148" s="12"/>
      <c r="G148" s="12"/>
      <c r="H148" s="12"/>
      <c r="I148" s="39">
        <f>0+Q148</f>
        <v>0</v>
      </c>
      <c r="O148">
        <f>0+R148</f>
        <v>0</v>
      </c>
      <c r="Q148">
        <f>0+I149+I153</f>
        <v>0</v>
      </c>
      <c r="R148">
        <f>0+O149+O153</f>
        <v>0</v>
      </c>
    </row>
    <row r="149" spans="1:18" ht="25.5" x14ac:dyDescent="0.2">
      <c r="A149" s="24" t="s">
        <v>45</v>
      </c>
      <c r="B149" s="28" t="s">
        <v>156</v>
      </c>
      <c r="C149" s="28" t="s">
        <v>1104</v>
      </c>
      <c r="D149" s="24" t="s">
        <v>50</v>
      </c>
      <c r="E149" s="29" t="s">
        <v>1105</v>
      </c>
      <c r="F149" s="41" t="s">
        <v>65</v>
      </c>
      <c r="G149" s="42">
        <v>149.02699999999999</v>
      </c>
      <c r="H149" s="43">
        <v>0</v>
      </c>
      <c r="I149" s="43">
        <f>ROUND(ROUND(H149,2)*ROUND(G149,3),2)</f>
        <v>0</v>
      </c>
      <c r="O149">
        <f>(I149*0)/100</f>
        <v>0</v>
      </c>
      <c r="P149" t="s">
        <v>27</v>
      </c>
    </row>
    <row r="150" spans="1:18" ht="25.5" x14ac:dyDescent="0.2">
      <c r="A150" s="34" t="s">
        <v>49</v>
      </c>
      <c r="E150" s="35" t="s">
        <v>473</v>
      </c>
      <c r="F150" s="44"/>
      <c r="G150" s="44"/>
      <c r="H150" s="44"/>
      <c r="I150" s="44"/>
    </row>
    <row r="151" spans="1:18" ht="89.25" x14ac:dyDescent="0.2">
      <c r="A151" s="36" t="s">
        <v>51</v>
      </c>
      <c r="E151" s="37" t="s">
        <v>1188</v>
      </c>
      <c r="F151" s="44"/>
      <c r="G151" s="44"/>
      <c r="H151" s="44"/>
      <c r="I151" s="44"/>
    </row>
    <row r="152" spans="1:18" ht="165.75" x14ac:dyDescent="0.2">
      <c r="A152" t="s">
        <v>53</v>
      </c>
      <c r="E152" s="35" t="s">
        <v>474</v>
      </c>
      <c r="F152" s="44"/>
      <c r="G152" s="44"/>
      <c r="H152" s="44"/>
      <c r="I152" s="44"/>
    </row>
    <row r="153" spans="1:18" ht="25.5" x14ac:dyDescent="0.2">
      <c r="A153" s="24" t="s">
        <v>45</v>
      </c>
      <c r="B153" s="28" t="s">
        <v>159</v>
      </c>
      <c r="C153" s="28" t="s">
        <v>1189</v>
      </c>
      <c r="D153" s="24" t="s">
        <v>50</v>
      </c>
      <c r="E153" s="29" t="s">
        <v>1190</v>
      </c>
      <c r="F153" s="41" t="s">
        <v>65</v>
      </c>
      <c r="G153" s="42">
        <v>43.2</v>
      </c>
      <c r="H153" s="43">
        <v>0</v>
      </c>
      <c r="I153" s="43">
        <f>ROUND(ROUND(H153,2)*ROUND(G153,3),2)</f>
        <v>0</v>
      </c>
      <c r="O153">
        <f>(I153*21)/100</f>
        <v>0</v>
      </c>
      <c r="P153" t="s">
        <v>23</v>
      </c>
    </row>
    <row r="154" spans="1:18" ht="25.5" x14ac:dyDescent="0.2">
      <c r="A154" s="34" t="s">
        <v>49</v>
      </c>
      <c r="E154" s="35" t="s">
        <v>473</v>
      </c>
      <c r="F154" s="44"/>
      <c r="G154" s="44"/>
      <c r="H154" s="44"/>
      <c r="I154" s="44"/>
    </row>
    <row r="155" spans="1:18" ht="38.25" x14ac:dyDescent="0.2">
      <c r="A155" s="36" t="s">
        <v>51</v>
      </c>
      <c r="E155" s="37" t="s">
        <v>1191</v>
      </c>
      <c r="F155" s="44"/>
      <c r="G155" s="44"/>
      <c r="H155" s="44"/>
      <c r="I155" s="44"/>
    </row>
    <row r="156" spans="1:18" ht="165.75" x14ac:dyDescent="0.2">
      <c r="A156" t="s">
        <v>53</v>
      </c>
      <c r="E156" s="35" t="s">
        <v>474</v>
      </c>
      <c r="F156" s="44"/>
      <c r="G156" s="44"/>
      <c r="H156" s="44"/>
      <c r="I156" s="44"/>
    </row>
  </sheetData>
  <sheetProtection algorithmName="SHA-512" hashValue="JK5oe0lc4PFAa1j/s2hJqcpazq07rh0UXwZ1b/8DdLvNtPksh+v+JeERLIcXCPbVjZe5TH6fwvFbzEVfihMFWQ==" saltValue="LGxUF4++PYX/BfUL/cL3+Q==" spinCount="100000"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18</vt:i4>
      </vt:variant>
    </vt:vector>
  </HeadingPairs>
  <TitlesOfParts>
    <vt:vector size="18" baseType="lpstr">
      <vt:lpstr>Rekapitulace</vt:lpstr>
      <vt:lpstr>PS 01</vt:lpstr>
      <vt:lpstr>PS 02</vt:lpstr>
      <vt:lpstr>PS 03</vt:lpstr>
      <vt:lpstr>PS 04</vt:lpstr>
      <vt:lpstr>PS 05</vt:lpstr>
      <vt:lpstr>SO 01</vt:lpstr>
      <vt:lpstr>SO 02</vt:lpstr>
      <vt:lpstr>SO 03</vt:lpstr>
      <vt:lpstr>SO 04</vt:lpstr>
      <vt:lpstr>SO 05</vt:lpstr>
      <vt:lpstr>SO 06.1</vt:lpstr>
      <vt:lpstr>SO 07</vt:lpstr>
      <vt:lpstr>SO 08</vt:lpstr>
      <vt:lpstr>SO 09</vt:lpstr>
      <vt:lpstr>SO 10</vt:lpstr>
      <vt:lpstr>SO 90-90</vt:lpstr>
      <vt:lpstr>SO 98-98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Culka Josef</cp:lastModifiedBy>
  <dcterms:modified xsi:type="dcterms:W3CDTF">2022-05-16T09:02:39Z</dcterms:modified>
  <cp:category/>
  <cp:contentStatus/>
</cp:coreProperties>
</file>